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fp.idir.bcgov\s124\S24063\Private Training Institutions\Projects\Stakeholder Engagement and Policy\Information Requests\08-2023 Background Reg. Work\Policy Work\Fee Modeling\"/>
    </mc:Choice>
  </mc:AlternateContent>
  <xr:revisionPtr revIDLastSave="0" documentId="13_ncr:1_{162B1B4A-7F16-457D-8D13-19C86D872964}" xr6:coauthVersionLast="47" xr6:coauthVersionMax="47" xr10:uidLastSave="{00000000-0000-0000-0000-000000000000}"/>
  <bookViews>
    <workbookView xWindow="28680" yWindow="-120" windowWidth="29040" windowHeight="15840" tabRatio="738" xr2:uid="{ECB1880D-2D81-4ED0-99B6-F25DA02F47B3}"/>
  </bookViews>
  <sheets>
    <sheet name="Calculator" sheetId="7" r:id="rId1"/>
    <sheet name="Lists" sheetId="8" state="hidden" r:id="rId2"/>
    <sheet name="New Grad Fee" sheetId="5" state="hidden" r:id="rId3"/>
    <sheet name=" Pmt to Fund" sheetId="10" state="hidden" r:id="rId4"/>
    <sheet name="New Fixed Fee" sheetId="9" state="hidden" r:id="rId5"/>
    <sheet name="Pmt to Fund" sheetId="2" state="hidden" r:id="rId6"/>
  </sheets>
  <definedNames>
    <definedName name="_xlnm._FilterDatabase" localSheetId="3" hidden="1">' Pmt to Fund'!$A$1:$R$34</definedName>
    <definedName name="_xlnm._FilterDatabase" localSheetId="2" hidden="1">'New Grad Fee'!$A$1:$R$61</definedName>
    <definedName name="_xlnm._FilterDatabase" localSheetId="5" hidden="1">'Pmt to Fund'!$B$1:$R$34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9" l="1"/>
  <c r="D5" i="9"/>
  <c r="D6" i="9"/>
  <c r="D7" i="9"/>
  <c r="D8" i="9"/>
  <c r="D9" i="9"/>
  <c r="D10" i="9"/>
  <c r="D11" i="9"/>
  <c r="D12" i="9"/>
  <c r="D13" i="9"/>
  <c r="D14" i="9"/>
  <c r="D3" i="9"/>
  <c r="D18" i="7"/>
  <c r="D19" i="7" s="1"/>
  <c r="D5" i="7"/>
  <c r="D6" i="7"/>
  <c r="D7" i="7"/>
  <c r="D9" i="7"/>
  <c r="D4" i="7"/>
  <c r="F8" i="7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2" i="2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F7" i="7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" i="5"/>
  <c r="D16" i="7" l="1"/>
  <c r="D22" i="7" s="1"/>
  <c r="D15" i="7"/>
  <c r="D21" i="7" s="1"/>
  <c r="D23" i="7" l="1"/>
  <c r="D25" i="7" s="1"/>
  <c r="D27" i="7" s="1"/>
  <c r="B11" i="7"/>
</calcChain>
</file>

<file path=xl/sharedStrings.xml><?xml version="1.0" encoding="utf-8"?>
<sst xmlns="http://schemas.openxmlformats.org/spreadsheetml/2006/main" count="693" uniqueCount="154">
  <si>
    <t>Code</t>
  </si>
  <si>
    <t>G/L Account No.</t>
  </si>
  <si>
    <t>Fee Type</t>
  </si>
  <si>
    <t>Start Date</t>
  </si>
  <si>
    <t>End Date</t>
  </si>
  <si>
    <t>Institution Certificate</t>
  </si>
  <si>
    <t>Institution Class</t>
  </si>
  <si>
    <t>Category Assignment</t>
  </si>
  <si>
    <t>Default</t>
  </si>
  <si>
    <t>Two Yr (%)</t>
  </si>
  <si>
    <t>Five Yr (%)</t>
  </si>
  <si>
    <t>Eleven Yr (%)</t>
  </si>
  <si>
    <t>Eleven PLUS Yr (%)</t>
  </si>
  <si>
    <t>Less than 2 Yr ($)</t>
  </si>
  <si>
    <t>Two or more but less than Five Yr ($)</t>
  </si>
  <si>
    <t>Five or more years but less than Eleven Yr ($)</t>
  </si>
  <si>
    <t>Eleven PLUS Yr ($)</t>
  </si>
  <si>
    <t>GF-AI-CERT-1</t>
  </si>
  <si>
    <t>Graduated Fee</t>
  </si>
  <si>
    <t>Registered</t>
  </si>
  <si>
    <t>Category 1</t>
  </si>
  <si>
    <t>No</t>
  </si>
  <si>
    <t>GF-AI-DESG-1</t>
  </si>
  <si>
    <t>Designated</t>
  </si>
  <si>
    <t>GF-AI-INTD-1</t>
  </si>
  <si>
    <t>Interm Designated</t>
  </si>
  <si>
    <t>GF-CT-CERT-1</t>
  </si>
  <si>
    <t>No Class Assigned</t>
  </si>
  <si>
    <t>GF-CT-CERT-2</t>
  </si>
  <si>
    <t>Category 2</t>
  </si>
  <si>
    <t>GF-CT-CERT-3</t>
  </si>
  <si>
    <t>Category 3</t>
  </si>
  <si>
    <t>GF-CT-DESG-1</t>
  </si>
  <si>
    <t>GF-CT-DESG-2</t>
  </si>
  <si>
    <t>GF-CT-DESG-3</t>
  </si>
  <si>
    <t>GF-CT-INTD-1</t>
  </si>
  <si>
    <t>GF-CT-INTD-2</t>
  </si>
  <si>
    <t>GF-CT-INTD-3</t>
  </si>
  <si>
    <t>GF-LI-DESG-1</t>
  </si>
  <si>
    <t>Language</t>
  </si>
  <si>
    <t>GF-LI-DESG-2</t>
  </si>
  <si>
    <t>GF-LI-DESG-3</t>
  </si>
  <si>
    <t>GF-LI-INTD-1</t>
  </si>
  <si>
    <t>GF-LI-INTD-2</t>
  </si>
  <si>
    <t>GF-LI-INTD-3</t>
  </si>
  <si>
    <t>Post Program Payment</t>
  </si>
  <si>
    <t>GF-RB-CERT-1</t>
  </si>
  <si>
    <t>Regulatory Body</t>
  </si>
  <si>
    <t>GF-RB-CERT-2</t>
  </si>
  <si>
    <t>GF-RB-CERT-3</t>
  </si>
  <si>
    <t>GF-RB-DESG-1</t>
  </si>
  <si>
    <t>GF-RB-DESG-2</t>
  </si>
  <si>
    <t>GF-RB-DESG-3</t>
  </si>
  <si>
    <t>GF-RB-INTD-1</t>
  </si>
  <si>
    <t>GF-RB-INTD-2</t>
  </si>
  <si>
    <t>GF-RB-INTD-3</t>
  </si>
  <si>
    <t>PF-AI-CERT-1</t>
  </si>
  <si>
    <t>Payment To Fund</t>
  </si>
  <si>
    <t>PF-AI-DESG-1</t>
  </si>
  <si>
    <t>PF-AI-INTD-1</t>
  </si>
  <si>
    <t>PF-CT-CERT-1</t>
  </si>
  <si>
    <t>PF-CT-CERT-2</t>
  </si>
  <si>
    <t>PF-CT-CERT-3</t>
  </si>
  <si>
    <t>PF-CT-DESG-1</t>
  </si>
  <si>
    <t>PF-CT-DESG-2</t>
  </si>
  <si>
    <t>PF-CT-DESG-3</t>
  </si>
  <si>
    <t>PF-CT-INTD-1</t>
  </si>
  <si>
    <t>PF-CT-INTD-2</t>
  </si>
  <si>
    <t>PF-CT-INTD-3</t>
  </si>
  <si>
    <t>PF-LI-DESG-1</t>
  </si>
  <si>
    <t>PF-LI-DESG-2</t>
  </si>
  <si>
    <t>PF-LI-DESG-3</t>
  </si>
  <si>
    <t>PF-LI-INTD-1</t>
  </si>
  <si>
    <t>PF-LI-INTD-2</t>
  </si>
  <si>
    <t>PF-LI-INTD-3</t>
  </si>
  <si>
    <t>PF-PP-DESG-1</t>
  </si>
  <si>
    <t>PF-PP-DESG-2</t>
  </si>
  <si>
    <t>PF-PP-DESG-3</t>
  </si>
  <si>
    <t>PF-PP-INTD-1</t>
  </si>
  <si>
    <t>PF-PP-INTD-2</t>
  </si>
  <si>
    <t>PF-PP-INTD-3</t>
  </si>
  <si>
    <t>PF-RB-CERT-1</t>
  </si>
  <si>
    <t>PF-RB-CERT-2</t>
  </si>
  <si>
    <t>PF-RB-CERT-3</t>
  </si>
  <si>
    <t>PF-RB-DESG-1</t>
  </si>
  <si>
    <t>PF-RB-DESG-2</t>
  </si>
  <si>
    <t>PF-RB-DESG-3</t>
  </si>
  <si>
    <t>PF-RB-INTD-1</t>
  </si>
  <si>
    <t>PF-RB-INTD-2</t>
  </si>
  <si>
    <t>PF-RB-INTD-3</t>
  </si>
  <si>
    <t>Tuition Maximum Amount</t>
  </si>
  <si>
    <t>12-Month Fee</t>
  </si>
  <si>
    <t xml:space="preserve">Category </t>
  </si>
  <si>
    <t>Graduated Fee %</t>
  </si>
  <si>
    <t>Payments to Fund %</t>
  </si>
  <si>
    <t>Payment to Fund</t>
  </si>
  <si>
    <t>Years Certified</t>
  </si>
  <si>
    <t>Total</t>
  </si>
  <si>
    <t>Indigenous</t>
  </si>
  <si>
    <t>Institution Class:</t>
  </si>
  <si>
    <t>Institution Certificate:</t>
  </si>
  <si>
    <t>Years Certified:</t>
  </si>
  <si>
    <t>Category:</t>
  </si>
  <si>
    <t>Tuition Revenue:</t>
  </si>
  <si>
    <t>Helper Column</t>
  </si>
  <si>
    <t>NEW FIXED FEE</t>
  </si>
  <si>
    <t>Less than Two Years</t>
  </si>
  <si>
    <t>Two to Five Years</t>
  </si>
  <si>
    <t>Five to Eleven Years</t>
  </si>
  <si>
    <t>Over Eleven Years</t>
  </si>
  <si>
    <t>Flat Rate Fees</t>
  </si>
  <si>
    <t>Indigenous-Registered-Category 1</t>
  </si>
  <si>
    <t>Indigenous-Designated-Category 1</t>
  </si>
  <si>
    <t>Indigenous-Interm Designated-Category 1</t>
  </si>
  <si>
    <t>No Class Assigned-Registered-Category 1</t>
  </si>
  <si>
    <t>No Class Assigned-Registered-Category 2</t>
  </si>
  <si>
    <t>No Class Assigned-Registered-Category 3</t>
  </si>
  <si>
    <t>No Class Assigned-Designated-Category 1</t>
  </si>
  <si>
    <t>No Class Assigned-Designated-Category 2</t>
  </si>
  <si>
    <t>No Class Assigned-Designated-Category 3</t>
  </si>
  <si>
    <t>No Class Assigned-Interm Designated-Category 1</t>
  </si>
  <si>
    <t>No Class Assigned-Interm Designated-Category 2</t>
  </si>
  <si>
    <t>No Class Assigned-Interm Designated-Category 3</t>
  </si>
  <si>
    <t>Language-Designated-Category 1</t>
  </si>
  <si>
    <t>Language-Designated-Category 2</t>
  </si>
  <si>
    <t>Language-Designated-Category 3</t>
  </si>
  <si>
    <t>Language-Interm Designated-Category 1</t>
  </si>
  <si>
    <t>Language-Interm Designated-Category 2</t>
  </si>
  <si>
    <t>Language-Interm Designated-Category 3</t>
  </si>
  <si>
    <t>Regulatory Body-Registered-Category 1</t>
  </si>
  <si>
    <t>Regulatory Body-Registered-Category 2</t>
  </si>
  <si>
    <t>Regulatory Body-Registered-Category 3</t>
  </si>
  <si>
    <t>Regulatory Body-Designated-Category 1</t>
  </si>
  <si>
    <t>Regulatory Body-Designated-Category 2</t>
  </si>
  <si>
    <t>Regulatory Body-Designated-Category 3</t>
  </si>
  <si>
    <t>Regulatory Body-Interm Designated-Category 1</t>
  </si>
  <si>
    <t>Regulatory Body-Interm Designated-Category 2</t>
  </si>
  <si>
    <t>Regulatory Body-Interm Designated-Category 3</t>
  </si>
  <si>
    <t>All Possible Combinations</t>
  </si>
  <si>
    <t>For an accurate estimate, please fill in each required field below:</t>
  </si>
  <si>
    <t xml:space="preserve"> </t>
  </si>
  <si>
    <t>Monthly</t>
  </si>
  <si>
    <t># Months of certificate</t>
  </si>
  <si>
    <t>Prorated Fees</t>
  </si>
  <si>
    <t>*enter number of months</t>
  </si>
  <si>
    <t>Regulations</t>
  </si>
  <si>
    <t>v.2024.06.20</t>
  </si>
  <si>
    <t>from approved programs</t>
  </si>
  <si>
    <r>
      <rPr>
        <b/>
        <i/>
        <sz val="10"/>
        <color rgb="FFFF0000"/>
        <rFont val="Calibri"/>
        <family val="2"/>
        <scheme val="minor"/>
      </rPr>
      <t xml:space="preserve">Notice: </t>
    </r>
    <r>
      <rPr>
        <i/>
        <sz val="10"/>
        <color theme="1"/>
        <rFont val="Calibri"/>
        <family val="2"/>
        <scheme val="minor"/>
      </rPr>
      <t xml:space="preserve">This calculator is not a replacement for the PTA and its regulations, which will prevail in the case of any discrepancy. For the full text of the PTA and regulations, go to www.privatetraininginstitutions.gov.bc.ca. </t>
    </r>
  </si>
  <si>
    <t>12 months</t>
  </si>
  <si>
    <t>text</t>
  </si>
  <si>
    <t>Fee reg - monthly rate</t>
  </si>
  <si>
    <t xml:space="preserve">0% calculation for graduated fee % likely represents an error in the category assignment and/or years certified fields above. Please ensure that the category assignment rating entered is possible for the number of years certified (automatic ratings are accounted for). </t>
  </si>
  <si>
    <t>PTIB: Annual Fees Calculator - Regulatory Amendments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</si>
</sst>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00%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14" fontId="0" fillId="0" borderId="0" xfId="0" applyNumberFormat="1"/>
    <xf numFmtId="4" fontId="0" fillId="0" borderId="0" xfId="0" applyNumberFormat="1"/>
    <xf numFmtId="0" fontId="2" fillId="0" borderId="0" xfId="0" applyFont="1"/>
    <xf numFmtId="44" fontId="0" fillId="0" borderId="0" xfId="0" applyNumberFormat="1"/>
    <xf numFmtId="0" fontId="0" fillId="2" borderId="0" xfId="0" applyFill="1"/>
    <xf numFmtId="0" fontId="3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/>
    <xf numFmtId="0" fontId="2" fillId="4" borderId="3" xfId="0" applyFont="1" applyFill="1" applyBorder="1"/>
    <xf numFmtId="49" fontId="2" fillId="4" borderId="3" xfId="0" applyNumberFormat="1" applyFont="1" applyFill="1" applyBorder="1"/>
    <xf numFmtId="49" fontId="0" fillId="4" borderId="0" xfId="0" applyNumberFormat="1" applyFill="1"/>
    <xf numFmtId="49" fontId="0" fillId="0" borderId="0" xfId="0" applyNumberFormat="1"/>
    <xf numFmtId="0" fontId="2" fillId="3" borderId="0" xfId="0" applyFont="1" applyFill="1"/>
    <xf numFmtId="49" fontId="0" fillId="0" borderId="0" xfId="0" applyNumberFormat="1" applyProtection="1">
      <protection hidden="1"/>
    </xf>
    <xf numFmtId="164" fontId="0" fillId="0" borderId="0" xfId="2" applyNumberFormat="1" applyFont="1" applyProtection="1">
      <protection hidden="1"/>
    </xf>
    <xf numFmtId="0" fontId="0" fillId="0" borderId="0" xfId="0" applyProtection="1">
      <protection hidden="1"/>
    </xf>
    <xf numFmtId="44" fontId="0" fillId="0" borderId="0" xfId="1" applyFont="1" applyProtection="1">
      <protection hidden="1"/>
    </xf>
    <xf numFmtId="44" fontId="0" fillId="0" borderId="0" xfId="0" applyNumberFormat="1" applyProtection="1">
      <protection hidden="1"/>
    </xf>
    <xf numFmtId="4" fontId="0" fillId="0" borderId="1" xfId="0" applyNumberFormat="1" applyBorder="1" applyProtection="1">
      <protection hidden="1"/>
    </xf>
    <xf numFmtId="44" fontId="0" fillId="0" borderId="1" xfId="0" applyNumberFormat="1" applyBorder="1" applyProtection="1">
      <protection hidden="1"/>
    </xf>
    <xf numFmtId="44" fontId="0" fillId="0" borderId="0" xfId="1" applyFont="1" applyBorder="1" applyProtection="1">
      <protection hidden="1"/>
    </xf>
    <xf numFmtId="0" fontId="0" fillId="3" borderId="3" xfId="0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4" fontId="0" fillId="0" borderId="0" xfId="0" applyNumberFormat="1" applyProtection="1">
      <protection locked="0"/>
    </xf>
    <xf numFmtId="44" fontId="2" fillId="0" borderId="0" xfId="0" applyNumberFormat="1" applyFont="1"/>
    <xf numFmtId="0" fontId="8" fillId="0" borderId="0" xfId="0" applyFont="1"/>
    <xf numFmtId="0" fontId="0" fillId="5" borderId="0" xfId="0" applyFill="1"/>
    <xf numFmtId="0" fontId="10" fillId="5" borderId="0" xfId="0" applyFont="1" applyFill="1"/>
    <xf numFmtId="44" fontId="2" fillId="6" borderId="2" xfId="0" applyNumberFormat="1" applyFont="1" applyFill="1" applyBorder="1" applyProtection="1">
      <protection locked="0" hidden="1"/>
    </xf>
    <xf numFmtId="44" fontId="2" fillId="6" borderId="2" xfId="0" applyNumberFormat="1" applyFont="1" applyFill="1" applyBorder="1" applyProtection="1">
      <protection hidden="1"/>
    </xf>
    <xf numFmtId="44" fontId="0" fillId="7" borderId="0" xfId="1" applyFont="1" applyFill="1" applyProtection="1">
      <protection hidden="1"/>
    </xf>
    <xf numFmtId="44" fontId="0" fillId="7" borderId="0" xfId="0" applyNumberFormat="1" applyFill="1" applyProtection="1">
      <protection hidden="1"/>
    </xf>
    <xf numFmtId="0" fontId="11" fillId="0" borderId="0" xfId="0" applyFont="1"/>
    <xf numFmtId="0" fontId="7" fillId="0" borderId="0" xfId="0" applyFont="1"/>
    <xf numFmtId="4" fontId="0" fillId="3" borderId="3" xfId="0" applyNumberFormat="1" applyFill="1" applyBorder="1" applyAlignment="1" applyProtection="1">
      <alignment horizontal="left"/>
      <protection locked="0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13" fillId="5" borderId="0" xfId="0" applyFont="1" applyFill="1" applyAlignment="1">
      <alignment horizontal="left"/>
    </xf>
    <xf numFmtId="2" fontId="0" fillId="0" borderId="0" xfId="0" applyNumberFormat="1"/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164" fontId="6" fillId="10" borderId="0" xfId="2" applyNumberFormat="1" applyFont="1" applyFill="1"/>
    <xf numFmtId="164" fontId="0" fillId="11" borderId="0" xfId="2" applyNumberFormat="1" applyFont="1" applyFill="1"/>
    <xf numFmtId="164" fontId="6" fillId="11" borderId="0" xfId="2" applyNumberFormat="1" applyFont="1" applyFill="1"/>
    <xf numFmtId="164" fontId="0" fillId="12" borderId="0" xfId="2" applyNumberFormat="1" applyFont="1" applyFill="1"/>
    <xf numFmtId="164" fontId="6" fillId="12" borderId="0" xfId="2" applyNumberFormat="1" applyFont="1" applyFill="1"/>
    <xf numFmtId="0" fontId="7" fillId="0" borderId="0" xfId="0" applyFont="1" applyAlignment="1">
      <alignment horizontal="center" wrapText="1"/>
    </xf>
    <xf numFmtId="0" fontId="11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F9E1-C51C-4108-8F61-FB91B1FAE9D6}">
  <dimension ref="A1:M31"/>
  <sheetViews>
    <sheetView showGridLines="0" tabSelected="1" zoomScaleNormal="100" workbookViewId="0">
      <pane ySplit="10" topLeftCell="A18" activePane="bottomLeft" state="frozen"/>
      <selection pane="bottomLeft" activeCell="B1" sqref="B1"/>
    </sheetView>
  </sheetViews>
  <sheetFormatPr defaultRowHeight="14.5" x14ac:dyDescent="0.35"/>
  <cols>
    <col min="1" max="1" width="2.26953125" customWidth="1"/>
    <col min="2" max="2" width="21.26953125" bestFit="1" customWidth="1"/>
    <col min="3" max="3" width="20.26953125" customWidth="1"/>
    <col min="4" max="4" width="17.54296875" customWidth="1"/>
    <col min="5" max="5" width="14.1796875" customWidth="1"/>
    <col min="6" max="6" width="8.81640625" hidden="1" customWidth="1"/>
  </cols>
  <sheetData>
    <row r="1" spans="2:13" s="30" customFormat="1" ht="21" x14ac:dyDescent="0.5">
      <c r="B1" s="31" t="s">
        <v>153</v>
      </c>
    </row>
    <row r="2" spans="2:13" x14ac:dyDescent="0.35">
      <c r="B2" s="3" t="s">
        <v>139</v>
      </c>
    </row>
    <row r="3" spans="2:13" ht="15" thickBot="1" x14ac:dyDescent="0.4">
      <c r="B3" s="3"/>
    </row>
    <row r="4" spans="2:13" ht="15" customHeight="1" thickBot="1" x14ac:dyDescent="0.4">
      <c r="B4" s="3" t="s">
        <v>99</v>
      </c>
      <c r="C4" s="23"/>
      <c r="D4" s="26" t="str">
        <f>IF(C4="","REQUIRED","")</f>
        <v>REQUIRED</v>
      </c>
      <c r="G4" s="57" t="s">
        <v>148</v>
      </c>
      <c r="H4" s="58"/>
      <c r="I4" s="58"/>
      <c r="J4" s="58"/>
      <c r="K4" s="58"/>
      <c r="L4" s="58"/>
      <c r="M4" s="58"/>
    </row>
    <row r="5" spans="2:13" ht="15" thickBot="1" x14ac:dyDescent="0.4">
      <c r="B5" s="3" t="s">
        <v>100</v>
      </c>
      <c r="C5" s="23"/>
      <c r="D5" s="26" t="str">
        <f t="shared" ref="D5:D9" si="0">IF(C5="","REQUIRED","")</f>
        <v>REQUIRED</v>
      </c>
      <c r="G5" s="58"/>
      <c r="H5" s="58"/>
      <c r="I5" s="58"/>
      <c r="J5" s="58"/>
      <c r="K5" s="58"/>
      <c r="L5" s="58"/>
      <c r="M5" s="58"/>
    </row>
    <row r="6" spans="2:13" ht="15" thickBot="1" x14ac:dyDescent="0.4">
      <c r="B6" s="3" t="s">
        <v>102</v>
      </c>
      <c r="C6" s="23"/>
      <c r="D6" s="26" t="str">
        <f t="shared" si="0"/>
        <v>REQUIRED</v>
      </c>
      <c r="G6" s="58"/>
      <c r="H6" s="58"/>
      <c r="I6" s="58"/>
      <c r="J6" s="58"/>
      <c r="K6" s="58"/>
      <c r="L6" s="58"/>
      <c r="M6" s="58"/>
    </row>
    <row r="7" spans="2:13" ht="15" thickBot="1" x14ac:dyDescent="0.4">
      <c r="B7" s="3" t="s">
        <v>101</v>
      </c>
      <c r="C7" s="23"/>
      <c r="D7" s="26" t="str">
        <f t="shared" si="0"/>
        <v>REQUIRED</v>
      </c>
      <c r="F7" s="15" t="str">
        <f>C4&amp;"-"&amp;C5&amp;"-"&amp;C6</f>
        <v>--</v>
      </c>
      <c r="G7" s="58"/>
      <c r="H7" s="58"/>
      <c r="I7" s="58"/>
      <c r="J7" s="58"/>
      <c r="K7" s="58"/>
      <c r="L7" s="58"/>
      <c r="M7" s="58"/>
    </row>
    <row r="8" spans="2:13" ht="15" thickBot="1" x14ac:dyDescent="0.4">
      <c r="B8" s="3"/>
      <c r="C8" s="8"/>
      <c r="F8" t="e">
        <f>VLOOKUP(C7,Lists!A12:B16,2,FALSE)</f>
        <v>#N/A</v>
      </c>
    </row>
    <row r="9" spans="2:13" ht="15" thickBot="1" x14ac:dyDescent="0.4">
      <c r="B9" s="3" t="s">
        <v>103</v>
      </c>
      <c r="C9" s="38"/>
      <c r="D9" s="26" t="str">
        <f t="shared" si="0"/>
        <v>REQUIRED</v>
      </c>
    </row>
    <row r="10" spans="2:13" x14ac:dyDescent="0.35">
      <c r="B10" s="36" t="s">
        <v>147</v>
      </c>
    </row>
    <row r="11" spans="2:13" hidden="1" x14ac:dyDescent="0.35">
      <c r="B11" s="56" t="str">
        <f>IF(C7="","",IF(SUM(C15:D16)=0,"***Institution Class, Certificate Type, Category and Years Certified combination invalid. Please select a valid combination***",""))</f>
        <v/>
      </c>
      <c r="C11" s="56"/>
      <c r="D11" s="56"/>
      <c r="E11" s="56"/>
    </row>
    <row r="12" spans="2:13" hidden="1" x14ac:dyDescent="0.35">
      <c r="B12" s="56"/>
      <c r="C12" s="56"/>
      <c r="D12" s="56"/>
      <c r="E12" s="56"/>
    </row>
    <row r="13" spans="2:13" hidden="1" x14ac:dyDescent="0.35">
      <c r="B13" s="24"/>
    </row>
    <row r="14" spans="2:13" s="30" customFormat="1" ht="15" customHeight="1" x14ac:dyDescent="0.35">
      <c r="B14" s="39"/>
      <c r="C14" s="40" t="s">
        <v>140</v>
      </c>
      <c r="D14" s="41" t="s">
        <v>145</v>
      </c>
      <c r="E14" s="39"/>
    </row>
    <row r="15" spans="2:13" ht="26.5" customHeight="1" x14ac:dyDescent="0.35">
      <c r="B15" s="3"/>
      <c r="C15" s="3" t="s">
        <v>93</v>
      </c>
      <c r="D15" s="16" t="str">
        <f>IFERROR(IF(F8=Lists!B13,VLOOKUP(F7,'New Grad Fee'!A:N,11,FALSE),IF(F8=Lists!B14,VLOOKUP(F7,'New Grad Fee'!A:N,12,FALSE),IF(F8=Lists!B15,VLOOKUP(F7,'New Grad Fee'!A:N,13,FALSE),IF(F8=Lists!B16,VLOOKUP(F7,'New Grad Fee'!A:N,14,FALSE))))),"")</f>
        <v/>
      </c>
      <c r="E15" s="17"/>
      <c r="G15" s="59" t="s">
        <v>152</v>
      </c>
      <c r="H15" s="59"/>
      <c r="I15" s="59"/>
      <c r="J15" s="59"/>
      <c r="K15" s="59"/>
      <c r="L15" s="59"/>
      <c r="M15" s="59"/>
    </row>
    <row r="16" spans="2:13" ht="23" customHeight="1" x14ac:dyDescent="0.35">
      <c r="B16" s="3"/>
      <c r="C16" s="3" t="s">
        <v>94</v>
      </c>
      <c r="D16" s="16" t="str">
        <f>IFERROR(IF(F8=Lists!B13,VLOOKUP(F7,' Pmt to Fund'!A:N,11,FALSE),IF(F8=Lists!B14,VLOOKUP(F7,' Pmt to Fund'!A:N,12,FALSE),IF(F8=Lists!B15,VLOOKUP(F7,' Pmt to Fund'!A:N,13,FALSE),IF(F8=Lists!B16,VLOOKUP(F7,' Pmt to Fund'!A:N,14,FALSE))))),"")</f>
        <v/>
      </c>
      <c r="E16" s="17"/>
      <c r="G16" s="59"/>
      <c r="H16" s="59"/>
      <c r="I16" s="59"/>
      <c r="J16" s="59"/>
      <c r="K16" s="59"/>
      <c r="L16" s="59"/>
      <c r="M16" s="59"/>
    </row>
    <row r="17" spans="1:5" x14ac:dyDescent="0.35">
      <c r="B17" s="3"/>
      <c r="C17" s="3"/>
      <c r="D17" s="17"/>
      <c r="E17" s="17"/>
    </row>
    <row r="18" spans="1:5" x14ac:dyDescent="0.35">
      <c r="B18" s="3"/>
      <c r="C18" s="3" t="s">
        <v>110</v>
      </c>
      <c r="D18" s="20" t="str">
        <f>IF(C9="","",VLOOKUP(C9,'New Fixed Fee'!A2:B14,2,TRUE))</f>
        <v/>
      </c>
      <c r="E18" s="21"/>
    </row>
    <row r="19" spans="1:5" x14ac:dyDescent="0.35">
      <c r="B19" s="3"/>
      <c r="C19" s="3" t="s">
        <v>97</v>
      </c>
      <c r="D19" s="34">
        <f>SUM(D18:D18)</f>
        <v>0</v>
      </c>
      <c r="E19" s="35"/>
    </row>
    <row r="20" spans="1:5" x14ac:dyDescent="0.35">
      <c r="B20" s="3"/>
      <c r="C20" s="3"/>
      <c r="D20" s="18"/>
      <c r="E20" s="19"/>
    </row>
    <row r="21" spans="1:5" x14ac:dyDescent="0.35">
      <c r="B21" s="3"/>
      <c r="C21" s="3" t="s">
        <v>18</v>
      </c>
      <c r="D21" s="18" t="str">
        <f>IFERROR($C$9*D15,"")</f>
        <v/>
      </c>
      <c r="E21" s="19"/>
    </row>
    <row r="22" spans="1:5" x14ac:dyDescent="0.35">
      <c r="B22" s="3"/>
      <c r="C22" s="3" t="s">
        <v>95</v>
      </c>
      <c r="D22" s="22" t="str">
        <f>IF(C4=Lists!A2,10,IFERROR($C$9*D16,""))</f>
        <v/>
      </c>
      <c r="E22" s="19"/>
    </row>
    <row r="23" spans="1:5" ht="15" thickBot="1" x14ac:dyDescent="0.4">
      <c r="B23" s="3" t="s">
        <v>140</v>
      </c>
      <c r="C23" s="3" t="s">
        <v>97</v>
      </c>
      <c r="D23" s="32">
        <f>SUM(D19:D22)</f>
        <v>0</v>
      </c>
      <c r="E23" s="33"/>
    </row>
    <row r="24" spans="1:5" ht="15" thickTop="1" x14ac:dyDescent="0.35">
      <c r="C24" s="17"/>
      <c r="D24" s="17"/>
      <c r="E24" s="17"/>
    </row>
    <row r="25" spans="1:5" x14ac:dyDescent="0.35">
      <c r="C25" s="28" t="s">
        <v>141</v>
      </c>
      <c r="D25" s="4">
        <f>D23/12</f>
        <v>0</v>
      </c>
    </row>
    <row r="26" spans="1:5" x14ac:dyDescent="0.35">
      <c r="A26" s="25"/>
      <c r="B26" s="25"/>
      <c r="C26" s="3" t="s">
        <v>142</v>
      </c>
      <c r="D26">
        <v>12</v>
      </c>
      <c r="E26" s="29" t="s">
        <v>144</v>
      </c>
    </row>
    <row r="27" spans="1:5" x14ac:dyDescent="0.35">
      <c r="C27" s="3" t="s">
        <v>143</v>
      </c>
      <c r="D27" s="27">
        <f>D25*D26</f>
        <v>0</v>
      </c>
    </row>
    <row r="29" spans="1:5" x14ac:dyDescent="0.35">
      <c r="B29" s="37"/>
    </row>
    <row r="31" spans="1:5" x14ac:dyDescent="0.35">
      <c r="B31" t="s">
        <v>146</v>
      </c>
    </row>
  </sheetData>
  <mergeCells count="3">
    <mergeCell ref="B11:E12"/>
    <mergeCell ref="G4:M7"/>
    <mergeCell ref="G15:M16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9161290-EDEC-475D-852B-06FA239258DE}">
          <x14:formula1>
            <xm:f>Lists!$A$2:$A$5</xm:f>
          </x14:formula1>
          <xm:sqref>C4</xm:sqref>
        </x14:dataValidation>
        <x14:dataValidation type="list" allowBlank="1" showInputMessage="1" showErrorMessage="1" xr:uid="{C9348B05-99EF-4636-BFE2-1EA760FA2314}">
          <x14:formula1>
            <xm:f>Lists!$A$8:$A$10</xm:f>
          </x14:formula1>
          <xm:sqref>C5</xm:sqref>
        </x14:dataValidation>
        <x14:dataValidation type="list" allowBlank="1" showInputMessage="1" showErrorMessage="1" xr:uid="{2A9F3C03-054B-42FB-9441-9810EB15AB8D}">
          <x14:formula1>
            <xm:f>Lists!$A$19:$A$21</xm:f>
          </x14:formula1>
          <xm:sqref>C6</xm:sqref>
        </x14:dataValidation>
        <x14:dataValidation type="list" allowBlank="1" showInputMessage="1" showErrorMessage="1" xr:uid="{07A071EA-2B57-4E3F-812C-4F52ABF39EF8}">
          <x14:formula1>
            <xm:f>Lists!$A$13:$A$16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B9F2-8613-42DA-B598-F7B414C4026C}">
  <dimension ref="A1:B50"/>
  <sheetViews>
    <sheetView topLeftCell="A21" zoomScale="85" zoomScaleNormal="85" workbookViewId="0">
      <selection activeCell="B39" sqref="B39"/>
    </sheetView>
  </sheetViews>
  <sheetFormatPr defaultRowHeight="14.5" x14ac:dyDescent="0.35"/>
  <cols>
    <col min="1" max="1" width="45.26953125" bestFit="1" customWidth="1"/>
    <col min="2" max="2" width="19" customWidth="1"/>
  </cols>
  <sheetData>
    <row r="1" spans="1:2" x14ac:dyDescent="0.35">
      <c r="A1" s="3" t="s">
        <v>6</v>
      </c>
    </row>
    <row r="2" spans="1:2" x14ac:dyDescent="0.35">
      <c r="A2" t="s">
        <v>98</v>
      </c>
    </row>
    <row r="3" spans="1:2" x14ac:dyDescent="0.35">
      <c r="A3" t="s">
        <v>27</v>
      </c>
    </row>
    <row r="4" spans="1:2" x14ac:dyDescent="0.35">
      <c r="A4" t="s">
        <v>39</v>
      </c>
    </row>
    <row r="5" spans="1:2" x14ac:dyDescent="0.35">
      <c r="A5" t="s">
        <v>47</v>
      </c>
    </row>
    <row r="7" spans="1:2" x14ac:dyDescent="0.35">
      <c r="A7" s="3" t="s">
        <v>5</v>
      </c>
    </row>
    <row r="8" spans="1:2" x14ac:dyDescent="0.35">
      <c r="A8" t="s">
        <v>19</v>
      </c>
    </row>
    <row r="9" spans="1:2" x14ac:dyDescent="0.35">
      <c r="A9" t="s">
        <v>25</v>
      </c>
    </row>
    <row r="10" spans="1:2" x14ac:dyDescent="0.35">
      <c r="A10" t="s">
        <v>23</v>
      </c>
    </row>
    <row r="12" spans="1:2" x14ac:dyDescent="0.35">
      <c r="A12" s="3" t="s">
        <v>96</v>
      </c>
    </row>
    <row r="13" spans="1:2" x14ac:dyDescent="0.35">
      <c r="A13" t="s">
        <v>106</v>
      </c>
      <c r="B13" t="s">
        <v>9</v>
      </c>
    </row>
    <row r="14" spans="1:2" x14ac:dyDescent="0.35">
      <c r="A14" t="s">
        <v>107</v>
      </c>
      <c r="B14" t="s">
        <v>10</v>
      </c>
    </row>
    <row r="15" spans="1:2" x14ac:dyDescent="0.35">
      <c r="A15" t="s">
        <v>108</v>
      </c>
      <c r="B15" t="s">
        <v>11</v>
      </c>
    </row>
    <row r="16" spans="1:2" x14ac:dyDescent="0.35">
      <c r="A16" t="s">
        <v>109</v>
      </c>
      <c r="B16" t="s">
        <v>12</v>
      </c>
    </row>
    <row r="18" spans="1:1" x14ac:dyDescent="0.35">
      <c r="A18" s="3" t="s">
        <v>92</v>
      </c>
    </row>
    <row r="19" spans="1:1" x14ac:dyDescent="0.35">
      <c r="A19" t="s">
        <v>20</v>
      </c>
    </row>
    <row r="20" spans="1:1" x14ac:dyDescent="0.35">
      <c r="A20" t="s">
        <v>29</v>
      </c>
    </row>
    <row r="21" spans="1:1" x14ac:dyDescent="0.35">
      <c r="A21" t="s">
        <v>31</v>
      </c>
    </row>
    <row r="23" spans="1:1" x14ac:dyDescent="0.35">
      <c r="A23" s="3" t="s">
        <v>138</v>
      </c>
    </row>
    <row r="24" spans="1:1" x14ac:dyDescent="0.35">
      <c r="A24" s="13" t="s">
        <v>111</v>
      </c>
    </row>
    <row r="25" spans="1:1" x14ac:dyDescent="0.35">
      <c r="A25" s="13" t="s">
        <v>112</v>
      </c>
    </row>
    <row r="26" spans="1:1" x14ac:dyDescent="0.35">
      <c r="A26" s="13" t="s">
        <v>113</v>
      </c>
    </row>
    <row r="27" spans="1:1" x14ac:dyDescent="0.35">
      <c r="A27" s="13" t="s">
        <v>114</v>
      </c>
    </row>
    <row r="28" spans="1:1" x14ac:dyDescent="0.35">
      <c r="A28" s="13" t="s">
        <v>115</v>
      </c>
    </row>
    <row r="29" spans="1:1" x14ac:dyDescent="0.35">
      <c r="A29" s="13" t="s">
        <v>116</v>
      </c>
    </row>
    <row r="30" spans="1:1" x14ac:dyDescent="0.35">
      <c r="A30" s="13" t="s">
        <v>117</v>
      </c>
    </row>
    <row r="31" spans="1:1" x14ac:dyDescent="0.35">
      <c r="A31" s="13" t="s">
        <v>118</v>
      </c>
    </row>
    <row r="32" spans="1:1" x14ac:dyDescent="0.35">
      <c r="A32" s="13" t="s">
        <v>119</v>
      </c>
    </row>
    <row r="33" spans="1:1" x14ac:dyDescent="0.35">
      <c r="A33" s="13" t="s">
        <v>120</v>
      </c>
    </row>
    <row r="34" spans="1:1" x14ac:dyDescent="0.35">
      <c r="A34" s="13" t="s">
        <v>121</v>
      </c>
    </row>
    <row r="35" spans="1:1" x14ac:dyDescent="0.35">
      <c r="A35" s="13" t="s">
        <v>122</v>
      </c>
    </row>
    <row r="36" spans="1:1" x14ac:dyDescent="0.35">
      <c r="A36" s="13" t="s">
        <v>123</v>
      </c>
    </row>
    <row r="37" spans="1:1" x14ac:dyDescent="0.35">
      <c r="A37" s="13" t="s">
        <v>124</v>
      </c>
    </row>
    <row r="38" spans="1:1" x14ac:dyDescent="0.35">
      <c r="A38" s="13" t="s">
        <v>125</v>
      </c>
    </row>
    <row r="39" spans="1:1" x14ac:dyDescent="0.35">
      <c r="A39" s="13" t="s">
        <v>126</v>
      </c>
    </row>
    <row r="40" spans="1:1" x14ac:dyDescent="0.35">
      <c r="A40" s="13" t="s">
        <v>127</v>
      </c>
    </row>
    <row r="41" spans="1:1" x14ac:dyDescent="0.35">
      <c r="A41" s="13" t="s">
        <v>128</v>
      </c>
    </row>
    <row r="42" spans="1:1" x14ac:dyDescent="0.35">
      <c r="A42" s="13" t="s">
        <v>129</v>
      </c>
    </row>
    <row r="43" spans="1:1" x14ac:dyDescent="0.35">
      <c r="A43" s="13" t="s">
        <v>130</v>
      </c>
    </row>
    <row r="44" spans="1:1" x14ac:dyDescent="0.35">
      <c r="A44" s="13" t="s">
        <v>131</v>
      </c>
    </row>
    <row r="45" spans="1:1" x14ac:dyDescent="0.35">
      <c r="A45" s="13" t="s">
        <v>132</v>
      </c>
    </row>
    <row r="46" spans="1:1" x14ac:dyDescent="0.35">
      <c r="A46" s="13" t="s">
        <v>133</v>
      </c>
    </row>
    <row r="47" spans="1:1" x14ac:dyDescent="0.35">
      <c r="A47" s="13" t="s">
        <v>134</v>
      </c>
    </row>
    <row r="48" spans="1:1" x14ac:dyDescent="0.35">
      <c r="A48" s="13" t="s">
        <v>135</v>
      </c>
    </row>
    <row r="49" spans="1:1" x14ac:dyDescent="0.35">
      <c r="A49" s="13" t="s">
        <v>136</v>
      </c>
    </row>
    <row r="50" spans="1:1" x14ac:dyDescent="0.35">
      <c r="A50" s="13" t="s">
        <v>137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12CA-0581-454D-8157-F3C77741A69A}">
  <dimension ref="A1:R61"/>
  <sheetViews>
    <sheetView topLeftCell="A9" zoomScale="85" zoomScaleNormal="85" workbookViewId="0">
      <selection activeCell="E17" sqref="E17"/>
    </sheetView>
  </sheetViews>
  <sheetFormatPr defaultRowHeight="14.5" x14ac:dyDescent="0.35"/>
  <cols>
    <col min="1" max="1" width="49" style="12" customWidth="1"/>
    <col min="2" max="2" width="12.7265625" bestFit="1" customWidth="1"/>
    <col min="4" max="4" width="15.1796875" bestFit="1" customWidth="1"/>
    <col min="5" max="5" width="12.1796875" customWidth="1"/>
    <col min="7" max="7" width="18.54296875" bestFit="1" customWidth="1"/>
    <col min="8" max="8" width="19.7265625" bestFit="1" customWidth="1"/>
    <col min="9" max="9" width="18.26953125" bestFit="1" customWidth="1"/>
    <col min="11" max="11" width="12.453125" bestFit="1" customWidth="1"/>
    <col min="12" max="12" width="12.26953125" bestFit="1" customWidth="1"/>
    <col min="13" max="13" width="14.26953125" bestFit="1" customWidth="1"/>
    <col min="14" max="14" width="19" bestFit="1" customWidth="1"/>
  </cols>
  <sheetData>
    <row r="1" spans="1:18" ht="15" thickBot="1" x14ac:dyDescent="0.4">
      <c r="A1" s="11" t="s">
        <v>104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35">
      <c r="A2" s="12" t="str">
        <f>H2&amp;"-"&amp;G2&amp;"-"&amp;I2</f>
        <v>Indigenous-Registered-Category 1</v>
      </c>
      <c r="B2" t="s">
        <v>17</v>
      </c>
      <c r="C2">
        <v>60900</v>
      </c>
      <c r="D2" t="s">
        <v>18</v>
      </c>
      <c r="E2" s="1">
        <v>42370</v>
      </c>
      <c r="G2" t="s">
        <v>19</v>
      </c>
      <c r="H2" s="48" t="s">
        <v>98</v>
      </c>
      <c r="I2" t="s">
        <v>20</v>
      </c>
      <c r="J2" t="s">
        <v>21</v>
      </c>
      <c r="K2" s="51">
        <v>2E-3</v>
      </c>
      <c r="L2" s="51">
        <v>2E-3</v>
      </c>
      <c r="M2" s="51">
        <v>2E-3</v>
      </c>
      <c r="N2" s="51">
        <v>2E-3</v>
      </c>
      <c r="O2">
        <v>0</v>
      </c>
      <c r="P2">
        <v>0</v>
      </c>
      <c r="Q2">
        <v>0</v>
      </c>
      <c r="R2">
        <v>0</v>
      </c>
    </row>
    <row r="3" spans="1:18" x14ac:dyDescent="0.35">
      <c r="A3" s="12" t="str">
        <f t="shared" ref="A3:A28" si="0">H3&amp;"-"&amp;G3&amp;"-"&amp;I3</f>
        <v>Indigenous-Designated-Category 1</v>
      </c>
      <c r="B3" t="s">
        <v>22</v>
      </c>
      <c r="C3">
        <v>60950</v>
      </c>
      <c r="D3" t="s">
        <v>18</v>
      </c>
      <c r="E3" s="1">
        <v>42370</v>
      </c>
      <c r="G3" t="s">
        <v>23</v>
      </c>
      <c r="H3" s="48" t="s">
        <v>98</v>
      </c>
      <c r="I3" t="s">
        <v>20</v>
      </c>
      <c r="J3" t="s">
        <v>21</v>
      </c>
      <c r="K3" s="51">
        <v>2E-3</v>
      </c>
      <c r="L3" s="51">
        <v>2E-3</v>
      </c>
      <c r="M3" s="51">
        <v>2E-3</v>
      </c>
      <c r="N3" s="51">
        <v>2E-3</v>
      </c>
      <c r="O3">
        <v>0</v>
      </c>
      <c r="P3">
        <v>0</v>
      </c>
      <c r="Q3">
        <v>0</v>
      </c>
      <c r="R3">
        <v>0</v>
      </c>
    </row>
    <row r="4" spans="1:18" x14ac:dyDescent="0.35">
      <c r="A4" s="12" t="str">
        <f t="shared" si="0"/>
        <v>Indigenous-Interm Designated-Category 1</v>
      </c>
      <c r="B4" t="s">
        <v>24</v>
      </c>
      <c r="C4">
        <v>60925</v>
      </c>
      <c r="D4" t="s">
        <v>18</v>
      </c>
      <c r="E4" s="1">
        <v>42370</v>
      </c>
      <c r="G4" t="s">
        <v>25</v>
      </c>
      <c r="H4" s="48" t="s">
        <v>98</v>
      </c>
      <c r="I4" t="s">
        <v>20</v>
      </c>
      <c r="J4" t="s">
        <v>21</v>
      </c>
      <c r="K4" s="51">
        <v>2E-3</v>
      </c>
      <c r="L4" s="51">
        <v>2E-3</v>
      </c>
      <c r="M4" s="51">
        <v>2E-3</v>
      </c>
      <c r="N4" s="51">
        <v>2E-3</v>
      </c>
      <c r="O4">
        <v>0</v>
      </c>
      <c r="P4">
        <v>0</v>
      </c>
      <c r="Q4">
        <v>0</v>
      </c>
      <c r="R4">
        <v>0</v>
      </c>
    </row>
    <row r="5" spans="1:18" x14ac:dyDescent="0.35">
      <c r="A5" s="12" t="str">
        <f t="shared" si="0"/>
        <v>No Class Assigned-Registered-Category 1</v>
      </c>
      <c r="B5" t="s">
        <v>26</v>
      </c>
      <c r="C5">
        <v>60900</v>
      </c>
      <c r="D5" t="s">
        <v>18</v>
      </c>
      <c r="E5" s="1">
        <v>42370</v>
      </c>
      <c r="G5" t="s">
        <v>19</v>
      </c>
      <c r="H5" s="49" t="s">
        <v>27</v>
      </c>
      <c r="I5" t="s">
        <v>20</v>
      </c>
      <c r="J5" t="s">
        <v>21</v>
      </c>
      <c r="K5" s="52">
        <v>0</v>
      </c>
      <c r="L5" s="53">
        <v>8.1700000000000002E-3</v>
      </c>
      <c r="M5" s="53">
        <v>6.7299999999999999E-3</v>
      </c>
      <c r="N5" s="53">
        <v>5.9800000000000001E-3</v>
      </c>
      <c r="O5">
        <v>0</v>
      </c>
      <c r="P5">
        <v>0</v>
      </c>
      <c r="Q5">
        <v>0</v>
      </c>
      <c r="R5">
        <v>0</v>
      </c>
    </row>
    <row r="6" spans="1:18" x14ac:dyDescent="0.35">
      <c r="A6" s="12" t="str">
        <f t="shared" si="0"/>
        <v>No Class Assigned-Registered-Category 2</v>
      </c>
      <c r="B6" t="s">
        <v>28</v>
      </c>
      <c r="C6">
        <v>60900</v>
      </c>
      <c r="D6" t="s">
        <v>18</v>
      </c>
      <c r="E6" s="1">
        <v>42370</v>
      </c>
      <c r="G6" t="s">
        <v>19</v>
      </c>
      <c r="H6" s="49" t="s">
        <v>27</v>
      </c>
      <c r="I6" t="s">
        <v>29</v>
      </c>
      <c r="J6" t="s">
        <v>21</v>
      </c>
      <c r="K6" s="52">
        <v>0</v>
      </c>
      <c r="L6" s="53">
        <v>9.4184999999999998E-3</v>
      </c>
      <c r="M6" s="53">
        <v>7.7625000000000003E-3</v>
      </c>
      <c r="N6" s="53">
        <v>6.8999999999999999E-3</v>
      </c>
      <c r="O6">
        <v>0</v>
      </c>
      <c r="P6">
        <v>0</v>
      </c>
      <c r="Q6">
        <v>0</v>
      </c>
      <c r="R6">
        <v>0</v>
      </c>
    </row>
    <row r="7" spans="1:18" x14ac:dyDescent="0.35">
      <c r="A7" s="12" t="str">
        <f t="shared" si="0"/>
        <v>No Class Assigned-Registered-Category 3</v>
      </c>
      <c r="B7" t="s">
        <v>30</v>
      </c>
      <c r="C7">
        <v>60900</v>
      </c>
      <c r="D7" t="s">
        <v>18</v>
      </c>
      <c r="E7" s="1">
        <v>42370</v>
      </c>
      <c r="G7" t="s">
        <v>19</v>
      </c>
      <c r="H7" s="49" t="s">
        <v>27</v>
      </c>
      <c r="I7" s="47" t="s">
        <v>31</v>
      </c>
      <c r="J7" t="s">
        <v>21</v>
      </c>
      <c r="K7" s="53">
        <v>1.8249999999999999E-2</v>
      </c>
      <c r="L7" s="53">
        <v>1.8249999999999999E-2</v>
      </c>
      <c r="M7" s="53">
        <v>1.8249999999999999E-2</v>
      </c>
      <c r="N7" s="53">
        <v>1.8249999999999999E-2</v>
      </c>
      <c r="O7">
        <v>0</v>
      </c>
      <c r="P7">
        <v>0</v>
      </c>
      <c r="Q7">
        <v>0</v>
      </c>
      <c r="R7">
        <v>0</v>
      </c>
    </row>
    <row r="8" spans="1:18" x14ac:dyDescent="0.35">
      <c r="A8" s="12" t="str">
        <f t="shared" si="0"/>
        <v>No Class Assigned-Designated-Category 1</v>
      </c>
      <c r="B8" t="s">
        <v>32</v>
      </c>
      <c r="C8">
        <v>60950</v>
      </c>
      <c r="D8" t="s">
        <v>18</v>
      </c>
      <c r="E8" s="1">
        <v>42370</v>
      </c>
      <c r="G8" t="s">
        <v>23</v>
      </c>
      <c r="H8" s="49" t="s">
        <v>27</v>
      </c>
      <c r="I8" t="s">
        <v>20</v>
      </c>
      <c r="J8" t="s">
        <v>21</v>
      </c>
      <c r="K8" s="52">
        <v>0</v>
      </c>
      <c r="L8" s="53">
        <v>5.0099999999999997E-3</v>
      </c>
      <c r="M8" s="53">
        <v>4.2300000000000003E-3</v>
      </c>
      <c r="N8" s="53">
        <v>3.3800000000000002E-3</v>
      </c>
      <c r="O8">
        <v>0</v>
      </c>
      <c r="P8">
        <v>0</v>
      </c>
      <c r="Q8">
        <v>0</v>
      </c>
      <c r="R8">
        <v>0</v>
      </c>
    </row>
    <row r="9" spans="1:18" x14ac:dyDescent="0.35">
      <c r="A9" s="12" t="str">
        <f t="shared" si="0"/>
        <v>No Class Assigned-Designated-Category 2</v>
      </c>
      <c r="B9" t="s">
        <v>33</v>
      </c>
      <c r="C9">
        <v>60950</v>
      </c>
      <c r="D9" t="s">
        <v>18</v>
      </c>
      <c r="E9" s="1">
        <v>42370</v>
      </c>
      <c r="G9" t="s">
        <v>23</v>
      </c>
      <c r="H9" s="49" t="s">
        <v>27</v>
      </c>
      <c r="I9" t="s">
        <v>29</v>
      </c>
      <c r="J9" t="s">
        <v>21</v>
      </c>
      <c r="K9" s="52">
        <v>0</v>
      </c>
      <c r="L9" s="53">
        <v>5.77E-3</v>
      </c>
      <c r="M9" s="53">
        <v>4.8799999999999998E-3</v>
      </c>
      <c r="N9" s="53">
        <v>3.8999999999999998E-3</v>
      </c>
      <c r="O9">
        <v>0</v>
      </c>
      <c r="P9">
        <v>0</v>
      </c>
      <c r="Q9">
        <v>0</v>
      </c>
      <c r="R9">
        <v>0</v>
      </c>
    </row>
    <row r="10" spans="1:18" x14ac:dyDescent="0.35">
      <c r="A10" s="12" t="str">
        <f t="shared" si="0"/>
        <v>No Class Assigned-Designated-Category 3</v>
      </c>
      <c r="B10" t="s">
        <v>34</v>
      </c>
      <c r="C10">
        <v>60950</v>
      </c>
      <c r="D10" t="s">
        <v>18</v>
      </c>
      <c r="E10" s="1">
        <v>42370</v>
      </c>
      <c r="G10" t="s">
        <v>23</v>
      </c>
      <c r="H10" s="49" t="s">
        <v>27</v>
      </c>
      <c r="I10" s="47" t="s">
        <v>31</v>
      </c>
      <c r="J10" t="s">
        <v>21</v>
      </c>
      <c r="K10" s="53">
        <v>1.8249999999999999E-2</v>
      </c>
      <c r="L10" s="53">
        <v>1.8249999999999999E-2</v>
      </c>
      <c r="M10" s="53">
        <v>1.8249999999999999E-2</v>
      </c>
      <c r="N10" s="53">
        <v>1.8249999999999999E-2</v>
      </c>
      <c r="O10">
        <v>0</v>
      </c>
      <c r="P10">
        <v>0</v>
      </c>
      <c r="Q10">
        <v>0</v>
      </c>
      <c r="R10">
        <v>0</v>
      </c>
    </row>
    <row r="11" spans="1:18" x14ac:dyDescent="0.35">
      <c r="A11" s="12" t="str">
        <f t="shared" si="0"/>
        <v>No Class Assigned-Interm Designated-Category 1</v>
      </c>
      <c r="B11" t="s">
        <v>35</v>
      </c>
      <c r="C11">
        <v>60925</v>
      </c>
      <c r="D11" t="s">
        <v>18</v>
      </c>
      <c r="E11" s="1">
        <v>42370</v>
      </c>
      <c r="G11" t="s">
        <v>25</v>
      </c>
      <c r="H11" s="49" t="s">
        <v>27</v>
      </c>
      <c r="I11" t="s">
        <v>20</v>
      </c>
      <c r="J11" t="s">
        <v>21</v>
      </c>
      <c r="K11" s="52">
        <v>0</v>
      </c>
      <c r="L11" s="53">
        <v>5.0099999999999997E-3</v>
      </c>
      <c r="M11" s="53">
        <v>4.2300000000000003E-3</v>
      </c>
      <c r="N11" s="53">
        <v>3.3800000000000002E-3</v>
      </c>
      <c r="O11">
        <v>0</v>
      </c>
      <c r="P11">
        <v>0</v>
      </c>
      <c r="Q11">
        <v>0</v>
      </c>
      <c r="R11">
        <v>0</v>
      </c>
    </row>
    <row r="12" spans="1:18" x14ac:dyDescent="0.35">
      <c r="A12" s="12" t="str">
        <f t="shared" si="0"/>
        <v>No Class Assigned-Interm Designated-Category 2</v>
      </c>
      <c r="B12" t="s">
        <v>36</v>
      </c>
      <c r="C12">
        <v>60925</v>
      </c>
      <c r="D12" t="s">
        <v>18</v>
      </c>
      <c r="E12" s="1">
        <v>42370</v>
      </c>
      <c r="G12" t="s">
        <v>25</v>
      </c>
      <c r="H12" s="49" t="s">
        <v>27</v>
      </c>
      <c r="I12" t="s">
        <v>29</v>
      </c>
      <c r="J12" t="s">
        <v>21</v>
      </c>
      <c r="K12" s="52">
        <v>0</v>
      </c>
      <c r="L12" s="53">
        <v>5.77E-3</v>
      </c>
      <c r="M12" s="53">
        <v>4.8799999999999998E-3</v>
      </c>
      <c r="N12" s="53">
        <v>3.8999999999999998E-3</v>
      </c>
      <c r="O12">
        <v>0</v>
      </c>
      <c r="P12">
        <v>0</v>
      </c>
      <c r="Q12">
        <v>0</v>
      </c>
      <c r="R12">
        <v>0</v>
      </c>
    </row>
    <row r="13" spans="1:18" x14ac:dyDescent="0.35">
      <c r="A13" s="12" t="str">
        <f t="shared" si="0"/>
        <v>No Class Assigned-Interm Designated-Category 3</v>
      </c>
      <c r="B13" t="s">
        <v>37</v>
      </c>
      <c r="C13">
        <v>60925</v>
      </c>
      <c r="D13" t="s">
        <v>18</v>
      </c>
      <c r="E13" s="1">
        <v>42370</v>
      </c>
      <c r="G13" t="s">
        <v>25</v>
      </c>
      <c r="H13" s="49" t="s">
        <v>27</v>
      </c>
      <c r="I13" s="47" t="s">
        <v>31</v>
      </c>
      <c r="J13" t="s">
        <v>21</v>
      </c>
      <c r="K13" s="53">
        <v>1.8249999999999999E-2</v>
      </c>
      <c r="L13" s="53">
        <v>1.8249999999999999E-2</v>
      </c>
      <c r="M13" s="53">
        <v>1.8249999999999999E-2</v>
      </c>
      <c r="N13" s="53">
        <v>1.8249999999999999E-2</v>
      </c>
      <c r="O13">
        <v>0</v>
      </c>
      <c r="P13">
        <v>0</v>
      </c>
      <c r="Q13">
        <v>0</v>
      </c>
      <c r="R13">
        <v>0</v>
      </c>
    </row>
    <row r="14" spans="1:18" x14ac:dyDescent="0.35">
      <c r="A14" s="12" t="str">
        <f t="shared" si="0"/>
        <v>Language-Designated-Category 1</v>
      </c>
      <c r="B14" t="s">
        <v>38</v>
      </c>
      <c r="C14">
        <v>60950</v>
      </c>
      <c r="D14" t="s">
        <v>18</v>
      </c>
      <c r="E14" s="1">
        <v>42370</v>
      </c>
      <c r="G14" t="s">
        <v>23</v>
      </c>
      <c r="H14" s="50" t="s">
        <v>39</v>
      </c>
      <c r="I14" t="s">
        <v>20</v>
      </c>
      <c r="J14" t="s">
        <v>21</v>
      </c>
      <c r="K14" s="54">
        <v>0</v>
      </c>
      <c r="L14" s="55">
        <v>2.99E-3</v>
      </c>
      <c r="M14" s="55">
        <v>2.99E-3</v>
      </c>
      <c r="N14" s="55">
        <v>2.99E-3</v>
      </c>
      <c r="O14">
        <v>0</v>
      </c>
      <c r="P14">
        <v>0</v>
      </c>
      <c r="Q14">
        <v>0</v>
      </c>
      <c r="R14">
        <v>0</v>
      </c>
    </row>
    <row r="15" spans="1:18" x14ac:dyDescent="0.35">
      <c r="A15" s="12" t="str">
        <f t="shared" si="0"/>
        <v>Language-Designated-Category 2</v>
      </c>
      <c r="B15" t="s">
        <v>40</v>
      </c>
      <c r="C15">
        <v>60950</v>
      </c>
      <c r="D15" t="s">
        <v>18</v>
      </c>
      <c r="E15" s="1">
        <v>42370</v>
      </c>
      <c r="G15" t="s">
        <v>23</v>
      </c>
      <c r="H15" s="50" t="s">
        <v>39</v>
      </c>
      <c r="I15" t="s">
        <v>29</v>
      </c>
      <c r="J15" t="s">
        <v>21</v>
      </c>
      <c r="K15" s="54">
        <v>0</v>
      </c>
      <c r="L15" s="55">
        <v>3.4499999999999999E-3</v>
      </c>
      <c r="M15" s="55">
        <v>3.4499999999999999E-3</v>
      </c>
      <c r="N15" s="55">
        <v>3.4499999999999999E-3</v>
      </c>
      <c r="O15">
        <v>0</v>
      </c>
      <c r="P15">
        <v>0</v>
      </c>
      <c r="Q15">
        <v>0</v>
      </c>
      <c r="R15">
        <v>0</v>
      </c>
    </row>
    <row r="16" spans="1:18" x14ac:dyDescent="0.35">
      <c r="A16" s="12" t="str">
        <f t="shared" si="0"/>
        <v>Language-Designated-Category 3</v>
      </c>
      <c r="B16" t="s">
        <v>41</v>
      </c>
      <c r="C16">
        <v>60950</v>
      </c>
      <c r="D16" t="s">
        <v>18</v>
      </c>
      <c r="E16" s="1">
        <v>42370</v>
      </c>
      <c r="G16" t="s">
        <v>23</v>
      </c>
      <c r="H16" s="50" t="s">
        <v>39</v>
      </c>
      <c r="I16" s="47" t="s">
        <v>31</v>
      </c>
      <c r="J16" t="s">
        <v>21</v>
      </c>
      <c r="K16" s="55">
        <v>2.99E-3</v>
      </c>
      <c r="L16" s="55">
        <v>1.555E-2</v>
      </c>
      <c r="M16" s="55">
        <v>1.555E-2</v>
      </c>
      <c r="N16" s="55">
        <v>1.555E-2</v>
      </c>
      <c r="O16">
        <v>0</v>
      </c>
      <c r="P16">
        <v>0</v>
      </c>
      <c r="Q16">
        <v>0</v>
      </c>
      <c r="R16">
        <v>0</v>
      </c>
    </row>
    <row r="17" spans="1:18" x14ac:dyDescent="0.35">
      <c r="A17" s="12" t="str">
        <f t="shared" si="0"/>
        <v>Language-Interm Designated-Category 1</v>
      </c>
      <c r="B17" t="s">
        <v>42</v>
      </c>
      <c r="C17">
        <v>60925</v>
      </c>
      <c r="D17" t="s">
        <v>18</v>
      </c>
      <c r="E17" s="1">
        <v>42370</v>
      </c>
      <c r="G17" t="s">
        <v>25</v>
      </c>
      <c r="H17" s="50" t="s">
        <v>39</v>
      </c>
      <c r="I17" t="s">
        <v>20</v>
      </c>
      <c r="J17" t="s">
        <v>21</v>
      </c>
      <c r="K17" s="54">
        <v>0</v>
      </c>
      <c r="L17" s="55">
        <v>2.99E-3</v>
      </c>
      <c r="M17" s="55">
        <v>2.99E-3</v>
      </c>
      <c r="N17" s="55">
        <v>2.99E-3</v>
      </c>
      <c r="O17">
        <v>0</v>
      </c>
      <c r="P17">
        <v>0</v>
      </c>
      <c r="Q17">
        <v>0</v>
      </c>
      <c r="R17">
        <v>0</v>
      </c>
    </row>
    <row r="18" spans="1:18" x14ac:dyDescent="0.35">
      <c r="A18" s="12" t="str">
        <f t="shared" si="0"/>
        <v>Language-Interm Designated-Category 2</v>
      </c>
      <c r="B18" t="s">
        <v>43</v>
      </c>
      <c r="C18">
        <v>60925</v>
      </c>
      <c r="D18" t="s">
        <v>18</v>
      </c>
      <c r="E18" s="1">
        <v>42370</v>
      </c>
      <c r="G18" t="s">
        <v>25</v>
      </c>
      <c r="H18" s="50" t="s">
        <v>39</v>
      </c>
      <c r="I18" t="s">
        <v>29</v>
      </c>
      <c r="J18" t="s">
        <v>21</v>
      </c>
      <c r="K18" s="54">
        <v>0</v>
      </c>
      <c r="L18" s="55">
        <v>3.4499999999999999E-3</v>
      </c>
      <c r="M18" s="55">
        <v>3.4499999999999999E-3</v>
      </c>
      <c r="N18" s="55">
        <v>3.4499999999999999E-3</v>
      </c>
      <c r="O18">
        <v>0</v>
      </c>
      <c r="P18">
        <v>0</v>
      </c>
      <c r="Q18">
        <v>0</v>
      </c>
      <c r="R18">
        <v>0</v>
      </c>
    </row>
    <row r="19" spans="1:18" x14ac:dyDescent="0.35">
      <c r="A19" s="12" t="str">
        <f t="shared" si="0"/>
        <v>Language-Interm Designated-Category 3</v>
      </c>
      <c r="B19" t="s">
        <v>44</v>
      </c>
      <c r="C19">
        <v>60925</v>
      </c>
      <c r="D19" t="s">
        <v>18</v>
      </c>
      <c r="E19" s="1">
        <v>42370</v>
      </c>
      <c r="G19" t="s">
        <v>25</v>
      </c>
      <c r="H19" s="50" t="s">
        <v>39</v>
      </c>
      <c r="I19" s="47" t="s">
        <v>31</v>
      </c>
      <c r="J19" t="s">
        <v>21</v>
      </c>
      <c r="K19" s="55">
        <v>2.99E-3</v>
      </c>
      <c r="L19" s="55">
        <v>1.555E-2</v>
      </c>
      <c r="M19" s="55">
        <v>1.555E-2</v>
      </c>
      <c r="N19" s="55">
        <v>1.555E-2</v>
      </c>
      <c r="O19">
        <v>0</v>
      </c>
      <c r="P19">
        <v>0</v>
      </c>
      <c r="Q19">
        <v>0</v>
      </c>
      <c r="R19">
        <v>0</v>
      </c>
    </row>
    <row r="20" spans="1:18" x14ac:dyDescent="0.35">
      <c r="A20" s="12" t="str">
        <f t="shared" si="0"/>
        <v>Regulatory Body-Registered-Category 1</v>
      </c>
      <c r="B20" t="s">
        <v>46</v>
      </c>
      <c r="C20">
        <v>60900</v>
      </c>
      <c r="D20" t="s">
        <v>18</v>
      </c>
      <c r="E20" s="1">
        <v>42370</v>
      </c>
      <c r="G20" t="s">
        <v>19</v>
      </c>
      <c r="H20" s="50" t="s">
        <v>47</v>
      </c>
      <c r="I20" t="s">
        <v>20</v>
      </c>
      <c r="J20" t="s">
        <v>21</v>
      </c>
      <c r="K20" s="54">
        <v>0</v>
      </c>
      <c r="L20" s="55">
        <v>2.99E-3</v>
      </c>
      <c r="M20" s="55">
        <v>2.99E-3</v>
      </c>
      <c r="N20" s="55">
        <v>2.99E-3</v>
      </c>
      <c r="O20">
        <v>0</v>
      </c>
      <c r="P20">
        <v>0</v>
      </c>
      <c r="Q20">
        <v>0</v>
      </c>
      <c r="R20">
        <v>0</v>
      </c>
    </row>
    <row r="21" spans="1:18" x14ac:dyDescent="0.35">
      <c r="A21" s="12" t="str">
        <f t="shared" si="0"/>
        <v>Regulatory Body-Registered-Category 2</v>
      </c>
      <c r="B21" t="s">
        <v>48</v>
      </c>
      <c r="C21">
        <v>60900</v>
      </c>
      <c r="D21" t="s">
        <v>18</v>
      </c>
      <c r="E21" s="1">
        <v>42370</v>
      </c>
      <c r="G21" t="s">
        <v>19</v>
      </c>
      <c r="H21" s="50" t="s">
        <v>47</v>
      </c>
      <c r="I21" t="s">
        <v>29</v>
      </c>
      <c r="J21" t="s">
        <v>21</v>
      </c>
      <c r="K21" s="54">
        <v>0</v>
      </c>
      <c r="L21" s="55">
        <v>3.4499999999999999E-3</v>
      </c>
      <c r="M21" s="55">
        <v>3.4499999999999999E-3</v>
      </c>
      <c r="N21" s="55">
        <v>3.4499999999999999E-3</v>
      </c>
      <c r="O21">
        <v>0</v>
      </c>
      <c r="P21">
        <v>0</v>
      </c>
      <c r="Q21">
        <v>0</v>
      </c>
      <c r="R21">
        <v>0</v>
      </c>
    </row>
    <row r="22" spans="1:18" x14ac:dyDescent="0.35">
      <c r="A22" s="12" t="str">
        <f t="shared" si="0"/>
        <v>Regulatory Body-Registered-Category 3</v>
      </c>
      <c r="B22" t="s">
        <v>49</v>
      </c>
      <c r="C22">
        <v>60900</v>
      </c>
      <c r="D22" t="s">
        <v>18</v>
      </c>
      <c r="E22" s="1">
        <v>42370</v>
      </c>
      <c r="G22" t="s">
        <v>19</v>
      </c>
      <c r="H22" s="50" t="s">
        <v>47</v>
      </c>
      <c r="I22" s="47" t="s">
        <v>31</v>
      </c>
      <c r="J22" t="s">
        <v>21</v>
      </c>
      <c r="K22" s="55">
        <v>2.99E-3</v>
      </c>
      <c r="L22" s="55">
        <v>1.555E-2</v>
      </c>
      <c r="M22" s="55">
        <v>1.555E-2</v>
      </c>
      <c r="N22" s="55">
        <v>1.555E-2</v>
      </c>
      <c r="O22">
        <v>0</v>
      </c>
      <c r="P22">
        <v>0</v>
      </c>
      <c r="Q22">
        <v>0</v>
      </c>
      <c r="R22">
        <v>0</v>
      </c>
    </row>
    <row r="23" spans="1:18" x14ac:dyDescent="0.35">
      <c r="A23" s="12" t="str">
        <f t="shared" si="0"/>
        <v>Regulatory Body-Designated-Category 1</v>
      </c>
      <c r="B23" t="s">
        <v>50</v>
      </c>
      <c r="C23">
        <v>60950</v>
      </c>
      <c r="D23" t="s">
        <v>18</v>
      </c>
      <c r="E23" s="1">
        <v>42370</v>
      </c>
      <c r="G23" t="s">
        <v>23</v>
      </c>
      <c r="H23" s="50" t="s">
        <v>47</v>
      </c>
      <c r="I23" t="s">
        <v>20</v>
      </c>
      <c r="J23" t="s">
        <v>21</v>
      </c>
      <c r="K23" s="54">
        <v>0</v>
      </c>
      <c r="L23" s="55">
        <v>2.99E-3</v>
      </c>
      <c r="M23" s="55">
        <v>2.99E-3</v>
      </c>
      <c r="N23" s="55">
        <v>2.99E-3</v>
      </c>
      <c r="O23">
        <v>0</v>
      </c>
      <c r="P23">
        <v>0</v>
      </c>
      <c r="Q23">
        <v>0</v>
      </c>
      <c r="R23">
        <v>0</v>
      </c>
    </row>
    <row r="24" spans="1:18" x14ac:dyDescent="0.35">
      <c r="A24" s="12" t="str">
        <f t="shared" si="0"/>
        <v>Regulatory Body-Designated-Category 2</v>
      </c>
      <c r="B24" t="s">
        <v>51</v>
      </c>
      <c r="C24">
        <v>60950</v>
      </c>
      <c r="D24" t="s">
        <v>18</v>
      </c>
      <c r="E24" s="1">
        <v>42370</v>
      </c>
      <c r="G24" t="s">
        <v>23</v>
      </c>
      <c r="H24" s="50" t="s">
        <v>47</v>
      </c>
      <c r="I24" t="s">
        <v>29</v>
      </c>
      <c r="J24" t="s">
        <v>21</v>
      </c>
      <c r="K24" s="54">
        <v>0</v>
      </c>
      <c r="L24" s="55">
        <v>3.4499999999999999E-3</v>
      </c>
      <c r="M24" s="55">
        <v>3.4499999999999999E-3</v>
      </c>
      <c r="N24" s="55">
        <v>3.4499999999999999E-3</v>
      </c>
      <c r="O24">
        <v>0</v>
      </c>
      <c r="P24">
        <v>0</v>
      </c>
      <c r="Q24">
        <v>0</v>
      </c>
      <c r="R24">
        <v>0</v>
      </c>
    </row>
    <row r="25" spans="1:18" x14ac:dyDescent="0.35">
      <c r="A25" s="12" t="str">
        <f t="shared" si="0"/>
        <v>Regulatory Body-Designated-Category 3</v>
      </c>
      <c r="B25" t="s">
        <v>52</v>
      </c>
      <c r="C25">
        <v>60950</v>
      </c>
      <c r="D25" t="s">
        <v>18</v>
      </c>
      <c r="E25" s="1">
        <v>42370</v>
      </c>
      <c r="G25" t="s">
        <v>23</v>
      </c>
      <c r="H25" s="50" t="s">
        <v>47</v>
      </c>
      <c r="I25" s="47" t="s">
        <v>31</v>
      </c>
      <c r="J25" t="s">
        <v>21</v>
      </c>
      <c r="K25" s="55">
        <v>2.99E-3</v>
      </c>
      <c r="L25" s="55">
        <v>1.555E-2</v>
      </c>
      <c r="M25" s="55">
        <v>1.555E-2</v>
      </c>
      <c r="N25" s="55">
        <v>1.555E-2</v>
      </c>
      <c r="O25">
        <v>0</v>
      </c>
      <c r="P25">
        <v>0</v>
      </c>
      <c r="Q25">
        <v>0</v>
      </c>
      <c r="R25">
        <v>0</v>
      </c>
    </row>
    <row r="26" spans="1:18" x14ac:dyDescent="0.35">
      <c r="A26" s="12" t="str">
        <f t="shared" si="0"/>
        <v>Regulatory Body-Interm Designated-Category 1</v>
      </c>
      <c r="B26" t="s">
        <v>53</v>
      </c>
      <c r="C26">
        <v>60925</v>
      </c>
      <c r="D26" t="s">
        <v>18</v>
      </c>
      <c r="E26" s="1">
        <v>42370</v>
      </c>
      <c r="G26" t="s">
        <v>25</v>
      </c>
      <c r="H26" s="50" t="s">
        <v>47</v>
      </c>
      <c r="I26" t="s">
        <v>20</v>
      </c>
      <c r="J26" t="s">
        <v>21</v>
      </c>
      <c r="K26" s="54">
        <v>0</v>
      </c>
      <c r="L26" s="55">
        <v>2.99E-3</v>
      </c>
      <c r="M26" s="55">
        <v>2.99E-3</v>
      </c>
      <c r="N26" s="55">
        <v>2.99E-3</v>
      </c>
      <c r="O26">
        <v>0</v>
      </c>
      <c r="P26">
        <v>0</v>
      </c>
      <c r="Q26">
        <v>0</v>
      </c>
      <c r="R26">
        <v>0</v>
      </c>
    </row>
    <row r="27" spans="1:18" x14ac:dyDescent="0.35">
      <c r="A27" s="12" t="str">
        <f t="shared" si="0"/>
        <v>Regulatory Body-Interm Designated-Category 2</v>
      </c>
      <c r="B27" t="s">
        <v>54</v>
      </c>
      <c r="C27">
        <v>60925</v>
      </c>
      <c r="D27" t="s">
        <v>18</v>
      </c>
      <c r="E27" s="1">
        <v>42370</v>
      </c>
      <c r="G27" t="s">
        <v>25</v>
      </c>
      <c r="H27" s="50" t="s">
        <v>47</v>
      </c>
      <c r="I27" t="s">
        <v>29</v>
      </c>
      <c r="J27" t="s">
        <v>21</v>
      </c>
      <c r="K27" s="54">
        <v>0</v>
      </c>
      <c r="L27" s="55">
        <v>3.4499999999999999E-3</v>
      </c>
      <c r="M27" s="55">
        <v>3.4499999999999999E-3</v>
      </c>
      <c r="N27" s="55">
        <v>3.4499999999999999E-3</v>
      </c>
      <c r="O27">
        <v>0</v>
      </c>
      <c r="P27">
        <v>0</v>
      </c>
      <c r="Q27">
        <v>0</v>
      </c>
      <c r="R27">
        <v>0</v>
      </c>
    </row>
    <row r="28" spans="1:18" x14ac:dyDescent="0.35">
      <c r="A28" s="12" t="str">
        <f t="shared" si="0"/>
        <v>Regulatory Body-Interm Designated-Category 3</v>
      </c>
      <c r="B28" t="s">
        <v>55</v>
      </c>
      <c r="C28">
        <v>60925</v>
      </c>
      <c r="D28" t="s">
        <v>18</v>
      </c>
      <c r="E28" s="1">
        <v>42370</v>
      </c>
      <c r="G28" t="s">
        <v>25</v>
      </c>
      <c r="H28" s="50" t="s">
        <v>47</v>
      </c>
      <c r="I28" s="47" t="s">
        <v>31</v>
      </c>
      <c r="J28" t="s">
        <v>21</v>
      </c>
      <c r="K28" s="55">
        <v>2.99E-3</v>
      </c>
      <c r="L28" s="55">
        <v>1.555E-2</v>
      </c>
      <c r="M28" s="55">
        <v>1.555E-2</v>
      </c>
      <c r="N28" s="55">
        <v>1.555E-2</v>
      </c>
      <c r="O28">
        <v>0</v>
      </c>
      <c r="P28">
        <v>0</v>
      </c>
      <c r="Q28">
        <v>0</v>
      </c>
      <c r="R28">
        <v>0</v>
      </c>
    </row>
    <row r="29" spans="1:18" x14ac:dyDescent="0.35">
      <c r="A29" s="13"/>
      <c r="E29" s="1"/>
    </row>
    <row r="30" spans="1:18" x14ac:dyDescent="0.35">
      <c r="A30" s="13"/>
      <c r="E30" s="1"/>
    </row>
    <row r="31" spans="1:18" x14ac:dyDescent="0.35">
      <c r="A31" s="13"/>
      <c r="E31" s="1"/>
    </row>
    <row r="32" spans="1:18" x14ac:dyDescent="0.35">
      <c r="A32" s="13"/>
      <c r="E32" s="1"/>
    </row>
    <row r="33" spans="1:5" x14ac:dyDescent="0.35">
      <c r="A33" s="13"/>
      <c r="E33" s="1"/>
    </row>
    <row r="34" spans="1:5" x14ac:dyDescent="0.35">
      <c r="A34" s="13"/>
      <c r="E34" s="1"/>
    </row>
    <row r="35" spans="1:5" x14ac:dyDescent="0.35">
      <c r="A35" s="13"/>
      <c r="E35" s="1"/>
    </row>
    <row r="36" spans="1:5" x14ac:dyDescent="0.35">
      <c r="A36" s="13"/>
      <c r="E36" s="1"/>
    </row>
    <row r="37" spans="1:5" x14ac:dyDescent="0.35">
      <c r="A37" s="13"/>
      <c r="E37" s="1"/>
    </row>
    <row r="38" spans="1:5" x14ac:dyDescent="0.35">
      <c r="A38" s="13"/>
      <c r="E38" s="1"/>
    </row>
    <row r="39" spans="1:5" x14ac:dyDescent="0.35">
      <c r="A39" s="13"/>
      <c r="E39" s="1"/>
    </row>
    <row r="40" spans="1:5" x14ac:dyDescent="0.35">
      <c r="A40" s="13"/>
      <c r="E40" s="1"/>
    </row>
    <row r="41" spans="1:5" x14ac:dyDescent="0.35">
      <c r="A41" s="13"/>
      <c r="E41" s="1"/>
    </row>
    <row r="42" spans="1:5" x14ac:dyDescent="0.35">
      <c r="A42" s="13"/>
      <c r="E42" s="1"/>
    </row>
    <row r="43" spans="1:5" x14ac:dyDescent="0.35">
      <c r="A43" s="13"/>
      <c r="E43" s="1"/>
    </row>
    <row r="44" spans="1:5" x14ac:dyDescent="0.35">
      <c r="A44" s="13"/>
      <c r="E44" s="1"/>
    </row>
    <row r="45" spans="1:5" x14ac:dyDescent="0.35">
      <c r="A45" s="13"/>
      <c r="E45" s="1"/>
    </row>
    <row r="46" spans="1:5" x14ac:dyDescent="0.35">
      <c r="A46" s="13"/>
      <c r="E46" s="1"/>
    </row>
    <row r="47" spans="1:5" x14ac:dyDescent="0.35">
      <c r="A47" s="13"/>
      <c r="E47" s="1"/>
    </row>
    <row r="48" spans="1:5" x14ac:dyDescent="0.35">
      <c r="A48" s="13"/>
      <c r="E48" s="1"/>
    </row>
    <row r="49" spans="1:5" x14ac:dyDescent="0.35">
      <c r="A49" s="13"/>
      <c r="E49" s="1"/>
    </row>
    <row r="50" spans="1:5" x14ac:dyDescent="0.35">
      <c r="A50" s="13"/>
      <c r="E50" s="1"/>
    </row>
    <row r="51" spans="1:5" x14ac:dyDescent="0.35">
      <c r="A51" s="13"/>
      <c r="E51" s="1"/>
    </row>
    <row r="52" spans="1:5" x14ac:dyDescent="0.35">
      <c r="A52" s="13"/>
      <c r="E52" s="1"/>
    </row>
    <row r="53" spans="1:5" x14ac:dyDescent="0.35">
      <c r="A53" s="13"/>
      <c r="E53" s="1"/>
    </row>
    <row r="54" spans="1:5" x14ac:dyDescent="0.35">
      <c r="A54" s="13"/>
      <c r="E54" s="1"/>
    </row>
    <row r="55" spans="1:5" x14ac:dyDescent="0.35">
      <c r="A55" s="13"/>
      <c r="E55" s="1"/>
    </row>
    <row r="56" spans="1:5" x14ac:dyDescent="0.35">
      <c r="A56" s="13"/>
      <c r="E56" s="1"/>
    </row>
    <row r="57" spans="1:5" x14ac:dyDescent="0.35">
      <c r="A57" s="13"/>
      <c r="E57" s="1"/>
    </row>
    <row r="58" spans="1:5" x14ac:dyDescent="0.35">
      <c r="A58" s="13"/>
      <c r="E58" s="1"/>
    </row>
    <row r="59" spans="1:5" x14ac:dyDescent="0.35">
      <c r="A59" s="13"/>
      <c r="E59" s="1"/>
    </row>
    <row r="60" spans="1:5" x14ac:dyDescent="0.35">
      <c r="A60" s="13"/>
      <c r="E60" s="1"/>
    </row>
    <row r="61" spans="1:5" x14ac:dyDescent="0.35">
      <c r="A61" s="13"/>
      <c r="E61" s="1"/>
    </row>
  </sheetData>
  <autoFilter ref="A1:R61" xr:uid="{22D802A3-E6AB-4330-AE7E-79BEE3DBC29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F951-4EE6-4DBC-B83E-9C218BB468F9}">
  <dimension ref="A1:R34"/>
  <sheetViews>
    <sheetView topLeftCell="B1" zoomScale="85" zoomScaleNormal="85" workbookViewId="0">
      <selection activeCell="M10" sqref="M10"/>
    </sheetView>
  </sheetViews>
  <sheetFormatPr defaultRowHeight="14.5" x14ac:dyDescent="0.35"/>
  <cols>
    <col min="1" max="1" width="49" style="9" customWidth="1"/>
    <col min="2" max="2" width="12.7265625" bestFit="1" customWidth="1"/>
    <col min="4" max="4" width="15.1796875" bestFit="1" customWidth="1"/>
    <col min="7" max="7" width="18.54296875" bestFit="1" customWidth="1"/>
    <col min="8" max="8" width="19.7265625" bestFit="1" customWidth="1"/>
    <col min="9" max="9" width="18.26953125" bestFit="1" customWidth="1"/>
  </cols>
  <sheetData>
    <row r="1" spans="1:18" ht="15" thickBot="1" x14ac:dyDescent="0.4">
      <c r="A1" s="10" t="s">
        <v>104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35">
      <c r="A2" s="9" t="str">
        <f t="shared" ref="A2:A33" si="0">H2&amp;"-"&amp;G2&amp;"-"&amp;I2</f>
        <v>Indigenous-Registered-Category 1</v>
      </c>
      <c r="B2" t="s">
        <v>56</v>
      </c>
      <c r="C2">
        <v>61000</v>
      </c>
      <c r="D2" t="s">
        <v>57</v>
      </c>
      <c r="E2" s="1">
        <v>42370</v>
      </c>
      <c r="G2" t="s">
        <v>19</v>
      </c>
      <c r="H2" t="s">
        <v>98</v>
      </c>
      <c r="I2" t="s">
        <v>20</v>
      </c>
      <c r="J2" t="s">
        <v>21</v>
      </c>
      <c r="K2">
        <v>0</v>
      </c>
      <c r="L2">
        <v>0</v>
      </c>
      <c r="M2">
        <v>0</v>
      </c>
      <c r="N2">
        <v>0</v>
      </c>
      <c r="O2" s="5">
        <v>0</v>
      </c>
      <c r="P2" s="5">
        <v>0</v>
      </c>
      <c r="Q2" s="5">
        <v>0</v>
      </c>
      <c r="R2" s="5">
        <v>0</v>
      </c>
    </row>
    <row r="3" spans="1:18" x14ac:dyDescent="0.35">
      <c r="A3" s="9" t="str">
        <f t="shared" si="0"/>
        <v>Indigenous-Designated-Category 1</v>
      </c>
      <c r="B3" t="s">
        <v>58</v>
      </c>
      <c r="C3">
        <v>61050</v>
      </c>
      <c r="D3" t="s">
        <v>57</v>
      </c>
      <c r="E3" s="1">
        <v>42370</v>
      </c>
      <c r="G3" t="s">
        <v>23</v>
      </c>
      <c r="H3" t="s">
        <v>98</v>
      </c>
      <c r="I3" t="s">
        <v>20</v>
      </c>
      <c r="J3" t="s">
        <v>21</v>
      </c>
      <c r="K3">
        <v>0</v>
      </c>
      <c r="L3">
        <v>0</v>
      </c>
      <c r="M3">
        <v>0</v>
      </c>
      <c r="N3">
        <v>0</v>
      </c>
      <c r="O3" s="5">
        <v>0</v>
      </c>
      <c r="P3" s="5">
        <v>0</v>
      </c>
      <c r="Q3" s="5">
        <v>0</v>
      </c>
      <c r="R3" s="5">
        <v>0</v>
      </c>
    </row>
    <row r="4" spans="1:18" x14ac:dyDescent="0.35">
      <c r="A4" s="9" t="str">
        <f t="shared" si="0"/>
        <v>Indigenous-Interm Designated-Category 1</v>
      </c>
      <c r="B4" t="s">
        <v>59</v>
      </c>
      <c r="C4">
        <v>61025</v>
      </c>
      <c r="D4" t="s">
        <v>57</v>
      </c>
      <c r="E4" s="1">
        <v>42370</v>
      </c>
      <c r="G4" t="s">
        <v>25</v>
      </c>
      <c r="H4" t="s">
        <v>98</v>
      </c>
      <c r="I4" t="s">
        <v>20</v>
      </c>
      <c r="J4" t="s">
        <v>21</v>
      </c>
      <c r="K4">
        <v>0</v>
      </c>
      <c r="L4">
        <v>0</v>
      </c>
      <c r="M4">
        <v>0</v>
      </c>
      <c r="N4">
        <v>0</v>
      </c>
      <c r="O4" s="5">
        <v>0</v>
      </c>
      <c r="P4" s="5">
        <v>0</v>
      </c>
      <c r="Q4" s="5">
        <v>0</v>
      </c>
      <c r="R4" s="5">
        <v>0</v>
      </c>
    </row>
    <row r="5" spans="1:18" x14ac:dyDescent="0.35">
      <c r="A5" s="9" t="str">
        <f t="shared" si="0"/>
        <v>No Class Assigned-Registered-Category 1</v>
      </c>
      <c r="B5" t="s">
        <v>60</v>
      </c>
      <c r="C5">
        <v>61000</v>
      </c>
      <c r="D5" t="s">
        <v>57</v>
      </c>
      <c r="E5" s="1">
        <v>42370</v>
      </c>
      <c r="G5" t="s">
        <v>19</v>
      </c>
      <c r="H5" t="s">
        <v>27</v>
      </c>
      <c r="I5" t="s">
        <v>20</v>
      </c>
      <c r="J5" t="s">
        <v>21</v>
      </c>
      <c r="K5">
        <v>0</v>
      </c>
      <c r="L5" s="5">
        <v>5.2500000000000003E-3</v>
      </c>
      <c r="M5" s="5">
        <v>3.5000000000000001E-3</v>
      </c>
      <c r="N5" s="5">
        <v>3.3300000000000001E-3</v>
      </c>
      <c r="O5">
        <v>0</v>
      </c>
      <c r="P5">
        <v>0</v>
      </c>
      <c r="Q5">
        <v>0</v>
      </c>
      <c r="R5">
        <v>0</v>
      </c>
    </row>
    <row r="6" spans="1:18" x14ac:dyDescent="0.35">
      <c r="A6" s="9" t="str">
        <f t="shared" si="0"/>
        <v>No Class Assigned-Registered-Category 2</v>
      </c>
      <c r="B6" t="s">
        <v>61</v>
      </c>
      <c r="C6">
        <v>61000</v>
      </c>
      <c r="D6" t="s">
        <v>57</v>
      </c>
      <c r="E6" s="1">
        <v>42370</v>
      </c>
      <c r="G6" t="s">
        <v>19</v>
      </c>
      <c r="H6" t="s">
        <v>27</v>
      </c>
      <c r="I6" t="s">
        <v>29</v>
      </c>
      <c r="J6" t="s">
        <v>21</v>
      </c>
      <c r="K6">
        <v>0</v>
      </c>
      <c r="L6" s="5">
        <v>5.6299999999999996E-3</v>
      </c>
      <c r="M6" s="5">
        <v>3.7499999999999999E-3</v>
      </c>
      <c r="N6" s="5">
        <v>3.5599999999999998E-3</v>
      </c>
      <c r="O6">
        <v>0</v>
      </c>
      <c r="P6">
        <v>0</v>
      </c>
      <c r="Q6">
        <v>0</v>
      </c>
      <c r="R6">
        <v>0</v>
      </c>
    </row>
    <row r="7" spans="1:18" x14ac:dyDescent="0.35">
      <c r="A7" s="9" t="str">
        <f t="shared" si="0"/>
        <v>No Class Assigned-Registered-Category 3</v>
      </c>
      <c r="B7" t="s">
        <v>62</v>
      </c>
      <c r="C7">
        <v>61000</v>
      </c>
      <c r="D7" t="s">
        <v>57</v>
      </c>
      <c r="E7" s="1">
        <v>42370</v>
      </c>
      <c r="G7" t="s">
        <v>19</v>
      </c>
      <c r="H7" t="s">
        <v>27</v>
      </c>
      <c r="I7" t="s">
        <v>31</v>
      </c>
      <c r="J7" t="s">
        <v>21</v>
      </c>
      <c r="K7" s="5">
        <v>8.0000000000000002E-3</v>
      </c>
      <c r="L7" s="5">
        <v>8.0000000000000002E-3</v>
      </c>
      <c r="M7" s="5">
        <v>8.0000000000000002E-3</v>
      </c>
      <c r="N7" s="5">
        <v>8.0000000000000002E-3</v>
      </c>
      <c r="O7">
        <v>0</v>
      </c>
      <c r="P7">
        <v>0</v>
      </c>
      <c r="Q7">
        <v>0</v>
      </c>
      <c r="R7">
        <v>0</v>
      </c>
    </row>
    <row r="8" spans="1:18" x14ac:dyDescent="0.35">
      <c r="A8" s="9" t="str">
        <f t="shared" si="0"/>
        <v>No Class Assigned-Designated-Category 1</v>
      </c>
      <c r="B8" t="s">
        <v>63</v>
      </c>
      <c r="C8">
        <v>61050</v>
      </c>
      <c r="D8" t="s">
        <v>57</v>
      </c>
      <c r="E8" s="1">
        <v>42370</v>
      </c>
      <c r="G8" t="s">
        <v>23</v>
      </c>
      <c r="H8" t="s">
        <v>27</v>
      </c>
      <c r="I8" t="s">
        <v>20</v>
      </c>
      <c r="J8" t="s">
        <v>21</v>
      </c>
      <c r="K8">
        <v>0</v>
      </c>
      <c r="L8" s="5">
        <v>3.15E-3</v>
      </c>
      <c r="M8" s="5">
        <v>2.8E-3</v>
      </c>
      <c r="N8" s="5">
        <v>2.4499999999999999E-3</v>
      </c>
      <c r="O8">
        <v>0</v>
      </c>
      <c r="P8">
        <v>0</v>
      </c>
      <c r="Q8">
        <v>0</v>
      </c>
      <c r="R8">
        <v>0</v>
      </c>
    </row>
    <row r="9" spans="1:18" x14ac:dyDescent="0.35">
      <c r="A9" s="9" t="str">
        <f t="shared" si="0"/>
        <v>No Class Assigned-Designated-Category 2</v>
      </c>
      <c r="B9" t="s">
        <v>64</v>
      </c>
      <c r="C9">
        <v>61050</v>
      </c>
      <c r="D9" t="s">
        <v>57</v>
      </c>
      <c r="E9" s="1">
        <v>42370</v>
      </c>
      <c r="G9" t="s">
        <v>23</v>
      </c>
      <c r="H9" t="s">
        <v>27</v>
      </c>
      <c r="I9" t="s">
        <v>29</v>
      </c>
      <c r="J9" t="s">
        <v>21</v>
      </c>
      <c r="K9">
        <v>0</v>
      </c>
      <c r="L9" s="5">
        <v>3.3800000000000002E-3</v>
      </c>
      <c r="M9" s="5">
        <v>3.0000000000000001E-3</v>
      </c>
      <c r="N9" s="5">
        <v>2.63E-3</v>
      </c>
      <c r="O9">
        <v>0</v>
      </c>
      <c r="P9">
        <v>0</v>
      </c>
      <c r="Q9">
        <v>0</v>
      </c>
      <c r="R9">
        <v>0</v>
      </c>
    </row>
    <row r="10" spans="1:18" x14ac:dyDescent="0.35">
      <c r="A10" s="9" t="str">
        <f t="shared" si="0"/>
        <v>No Class Assigned-Designated-Category 3</v>
      </c>
      <c r="B10" t="s">
        <v>65</v>
      </c>
      <c r="C10">
        <v>61050</v>
      </c>
      <c r="D10" t="s">
        <v>57</v>
      </c>
      <c r="E10" s="1">
        <v>42370</v>
      </c>
      <c r="G10" t="s">
        <v>23</v>
      </c>
      <c r="H10" t="s">
        <v>27</v>
      </c>
      <c r="I10" t="s">
        <v>31</v>
      </c>
      <c r="J10" t="s">
        <v>21</v>
      </c>
      <c r="K10" s="5">
        <v>8.0000000000000002E-3</v>
      </c>
      <c r="L10" s="5">
        <v>8.0000000000000002E-3</v>
      </c>
      <c r="M10" s="5">
        <v>8.0000000000000002E-3</v>
      </c>
      <c r="N10" s="5">
        <v>8.0000000000000002E-3</v>
      </c>
      <c r="O10">
        <v>0</v>
      </c>
      <c r="P10">
        <v>0</v>
      </c>
      <c r="Q10">
        <v>0</v>
      </c>
      <c r="R10">
        <v>0</v>
      </c>
    </row>
    <row r="11" spans="1:18" x14ac:dyDescent="0.35">
      <c r="A11" s="9" t="str">
        <f t="shared" si="0"/>
        <v>No Class Assigned-Interm Designated-Category 1</v>
      </c>
      <c r="B11" t="s">
        <v>66</v>
      </c>
      <c r="C11">
        <v>61025</v>
      </c>
      <c r="D11" t="s">
        <v>57</v>
      </c>
      <c r="E11" s="1">
        <v>42370</v>
      </c>
      <c r="G11" t="s">
        <v>25</v>
      </c>
      <c r="H11" t="s">
        <v>27</v>
      </c>
      <c r="I11" t="s">
        <v>20</v>
      </c>
      <c r="J11" t="s">
        <v>21</v>
      </c>
      <c r="K11">
        <v>0</v>
      </c>
      <c r="L11" s="5">
        <v>3.15E-3</v>
      </c>
      <c r="M11" s="5">
        <v>2.8E-3</v>
      </c>
      <c r="N11" s="5">
        <v>2.4499999999999999E-3</v>
      </c>
      <c r="O11">
        <v>0</v>
      </c>
      <c r="P11">
        <v>0</v>
      </c>
      <c r="Q11">
        <v>0</v>
      </c>
      <c r="R11">
        <v>0</v>
      </c>
    </row>
    <row r="12" spans="1:18" x14ac:dyDescent="0.35">
      <c r="A12" s="9" t="str">
        <f t="shared" si="0"/>
        <v>No Class Assigned-Interm Designated-Category 2</v>
      </c>
      <c r="B12" t="s">
        <v>67</v>
      </c>
      <c r="C12">
        <v>61025</v>
      </c>
      <c r="D12" t="s">
        <v>57</v>
      </c>
      <c r="E12" s="1">
        <v>42370</v>
      </c>
      <c r="G12" t="s">
        <v>25</v>
      </c>
      <c r="H12" t="s">
        <v>27</v>
      </c>
      <c r="I12" t="s">
        <v>29</v>
      </c>
      <c r="J12" t="s">
        <v>21</v>
      </c>
      <c r="K12">
        <v>0</v>
      </c>
      <c r="L12" s="5">
        <v>3.3800000000000002E-3</v>
      </c>
      <c r="M12" s="5">
        <v>3.0000000000000001E-3</v>
      </c>
      <c r="N12" s="5">
        <v>2.63E-3</v>
      </c>
      <c r="O12">
        <v>0</v>
      </c>
      <c r="P12">
        <v>0</v>
      </c>
      <c r="Q12">
        <v>0</v>
      </c>
      <c r="R12">
        <v>0</v>
      </c>
    </row>
    <row r="13" spans="1:18" x14ac:dyDescent="0.35">
      <c r="A13" s="9" t="str">
        <f t="shared" si="0"/>
        <v>No Class Assigned-Interm Designated-Category 3</v>
      </c>
      <c r="B13" t="s">
        <v>68</v>
      </c>
      <c r="C13">
        <v>61025</v>
      </c>
      <c r="D13" t="s">
        <v>57</v>
      </c>
      <c r="E13" s="1">
        <v>42370</v>
      </c>
      <c r="G13" t="s">
        <v>25</v>
      </c>
      <c r="H13" t="s">
        <v>27</v>
      </c>
      <c r="I13" t="s">
        <v>31</v>
      </c>
      <c r="J13" t="s">
        <v>21</v>
      </c>
      <c r="K13" s="5">
        <v>8.0000000000000002E-3</v>
      </c>
      <c r="L13" s="5">
        <v>8.0000000000000002E-3</v>
      </c>
      <c r="M13" s="5">
        <v>8.0000000000000002E-3</v>
      </c>
      <c r="N13" s="5">
        <v>8.0000000000000002E-3</v>
      </c>
      <c r="O13">
        <v>0</v>
      </c>
      <c r="P13">
        <v>0</v>
      </c>
      <c r="Q13">
        <v>0</v>
      </c>
      <c r="R13">
        <v>0</v>
      </c>
    </row>
    <row r="14" spans="1:18" x14ac:dyDescent="0.35">
      <c r="A14" s="9" t="str">
        <f t="shared" si="0"/>
        <v>Language-Designated-Category 1</v>
      </c>
      <c r="B14" t="s">
        <v>69</v>
      </c>
      <c r="C14">
        <v>61050</v>
      </c>
      <c r="D14" t="s">
        <v>57</v>
      </c>
      <c r="E14" s="1">
        <v>42370</v>
      </c>
      <c r="G14" t="s">
        <v>23</v>
      </c>
      <c r="H14" t="s">
        <v>39</v>
      </c>
      <c r="I14" t="s">
        <v>20</v>
      </c>
      <c r="J14" t="s">
        <v>21</v>
      </c>
      <c r="K14">
        <v>0</v>
      </c>
      <c r="L14" s="5">
        <v>2.4499999999999999E-3</v>
      </c>
      <c r="M14" s="5">
        <v>2.4499999999999999E-3</v>
      </c>
      <c r="N14" s="5">
        <v>2.4499999999999999E-3</v>
      </c>
      <c r="O14">
        <v>0</v>
      </c>
      <c r="P14">
        <v>0</v>
      </c>
      <c r="Q14">
        <v>0</v>
      </c>
      <c r="R14">
        <v>0</v>
      </c>
    </row>
    <row r="15" spans="1:18" x14ac:dyDescent="0.35">
      <c r="A15" s="9" t="str">
        <f t="shared" si="0"/>
        <v>Language-Designated-Category 2</v>
      </c>
      <c r="B15" t="s">
        <v>70</v>
      </c>
      <c r="C15">
        <v>61050</v>
      </c>
      <c r="D15" t="s">
        <v>57</v>
      </c>
      <c r="E15" s="1">
        <v>42370</v>
      </c>
      <c r="G15" t="s">
        <v>23</v>
      </c>
      <c r="H15" t="s">
        <v>39</v>
      </c>
      <c r="I15" t="s">
        <v>29</v>
      </c>
      <c r="J15" t="s">
        <v>21</v>
      </c>
      <c r="K15">
        <v>0</v>
      </c>
      <c r="L15" s="5">
        <v>2.63E-3</v>
      </c>
      <c r="M15" s="5">
        <v>2.63E-3</v>
      </c>
      <c r="N15" s="5">
        <v>2.63E-3</v>
      </c>
      <c r="O15">
        <v>0</v>
      </c>
      <c r="P15">
        <v>0</v>
      </c>
      <c r="Q15">
        <v>0</v>
      </c>
      <c r="R15">
        <v>0</v>
      </c>
    </row>
    <row r="16" spans="1:18" x14ac:dyDescent="0.35">
      <c r="A16" s="9" t="str">
        <f t="shared" si="0"/>
        <v>Language-Designated-Category 3</v>
      </c>
      <c r="B16" t="s">
        <v>71</v>
      </c>
      <c r="C16">
        <v>61050</v>
      </c>
      <c r="D16" t="s">
        <v>57</v>
      </c>
      <c r="E16" s="1">
        <v>42370</v>
      </c>
      <c r="G16" t="s">
        <v>23</v>
      </c>
      <c r="H16" t="s">
        <v>39</v>
      </c>
      <c r="I16" t="s">
        <v>31</v>
      </c>
      <c r="J16" t="s">
        <v>21</v>
      </c>
      <c r="K16" s="5">
        <v>2.8E-3</v>
      </c>
      <c r="L16" s="5">
        <v>8.0000000000000002E-3</v>
      </c>
      <c r="M16" s="5">
        <v>8.0000000000000002E-3</v>
      </c>
      <c r="N16" s="5">
        <v>8.0000000000000002E-3</v>
      </c>
      <c r="O16">
        <v>0</v>
      </c>
      <c r="P16">
        <v>0</v>
      </c>
      <c r="Q16">
        <v>0</v>
      </c>
      <c r="R16">
        <v>0</v>
      </c>
    </row>
    <row r="17" spans="1:18" x14ac:dyDescent="0.35">
      <c r="A17" s="9" t="str">
        <f t="shared" si="0"/>
        <v>Language-Interm Designated-Category 1</v>
      </c>
      <c r="B17" t="s">
        <v>72</v>
      </c>
      <c r="C17">
        <v>61025</v>
      </c>
      <c r="D17" t="s">
        <v>57</v>
      </c>
      <c r="E17" s="1">
        <v>42370</v>
      </c>
      <c r="G17" t="s">
        <v>25</v>
      </c>
      <c r="H17" t="s">
        <v>39</v>
      </c>
      <c r="I17" t="s">
        <v>20</v>
      </c>
      <c r="J17" t="s">
        <v>21</v>
      </c>
      <c r="K17">
        <v>0</v>
      </c>
      <c r="L17" s="5">
        <v>2.4499999999999999E-3</v>
      </c>
      <c r="M17" s="5">
        <v>2.4499999999999999E-3</v>
      </c>
      <c r="N17" s="5">
        <v>2.4499999999999999E-3</v>
      </c>
      <c r="O17">
        <v>0</v>
      </c>
      <c r="P17">
        <v>0</v>
      </c>
      <c r="Q17">
        <v>0</v>
      </c>
      <c r="R17">
        <v>0</v>
      </c>
    </row>
    <row r="18" spans="1:18" x14ac:dyDescent="0.35">
      <c r="A18" s="9" t="str">
        <f t="shared" si="0"/>
        <v>Language-Interm Designated-Category 2</v>
      </c>
      <c r="B18" t="s">
        <v>73</v>
      </c>
      <c r="C18">
        <v>61025</v>
      </c>
      <c r="D18" t="s">
        <v>57</v>
      </c>
      <c r="E18" s="1">
        <v>42370</v>
      </c>
      <c r="G18" t="s">
        <v>25</v>
      </c>
      <c r="H18" t="s">
        <v>39</v>
      </c>
      <c r="I18" t="s">
        <v>29</v>
      </c>
      <c r="J18" t="s">
        <v>21</v>
      </c>
      <c r="K18">
        <v>0</v>
      </c>
      <c r="L18" s="5">
        <v>2.63E-3</v>
      </c>
      <c r="M18" s="5">
        <v>2.63E-3</v>
      </c>
      <c r="N18" s="5">
        <v>2.63E-3</v>
      </c>
      <c r="O18">
        <v>0</v>
      </c>
      <c r="P18">
        <v>0</v>
      </c>
      <c r="Q18">
        <v>0</v>
      </c>
      <c r="R18">
        <v>0</v>
      </c>
    </row>
    <row r="19" spans="1:18" x14ac:dyDescent="0.35">
      <c r="A19" s="9" t="str">
        <f t="shared" si="0"/>
        <v>Language-Interm Designated-Category 3</v>
      </c>
      <c r="B19" t="s">
        <v>74</v>
      </c>
      <c r="C19">
        <v>61025</v>
      </c>
      <c r="D19" t="s">
        <v>57</v>
      </c>
      <c r="E19" s="1">
        <v>42370</v>
      </c>
      <c r="G19" t="s">
        <v>25</v>
      </c>
      <c r="H19" t="s">
        <v>39</v>
      </c>
      <c r="I19" t="s">
        <v>31</v>
      </c>
      <c r="J19" t="s">
        <v>21</v>
      </c>
      <c r="K19" s="5">
        <v>2.8E-3</v>
      </c>
      <c r="L19" s="5">
        <v>8.0000000000000002E-3</v>
      </c>
      <c r="M19" s="5">
        <v>8.0000000000000002E-3</v>
      </c>
      <c r="N19" s="5">
        <v>8.0000000000000002E-3</v>
      </c>
      <c r="O19">
        <v>0</v>
      </c>
      <c r="P19">
        <v>0</v>
      </c>
      <c r="Q19">
        <v>0</v>
      </c>
      <c r="R19">
        <v>0</v>
      </c>
    </row>
    <row r="20" spans="1:18" x14ac:dyDescent="0.35">
      <c r="A20" s="9" t="str">
        <f t="shared" si="0"/>
        <v>Post Program Payment-Designated-Category 1</v>
      </c>
      <c r="B20" t="s">
        <v>75</v>
      </c>
      <c r="C20">
        <v>61050</v>
      </c>
      <c r="D20" t="s">
        <v>57</v>
      </c>
      <c r="E20" s="1">
        <v>42370</v>
      </c>
      <c r="G20" t="s">
        <v>23</v>
      </c>
      <c r="H20" t="s">
        <v>45</v>
      </c>
      <c r="I20" t="s">
        <v>20</v>
      </c>
      <c r="J20" t="s">
        <v>21</v>
      </c>
      <c r="K20">
        <v>0</v>
      </c>
      <c r="L20">
        <v>0</v>
      </c>
      <c r="M20">
        <v>0</v>
      </c>
      <c r="N20">
        <v>0</v>
      </c>
      <c r="O20">
        <v>0</v>
      </c>
      <c r="P20">
        <v>10</v>
      </c>
      <c r="Q20">
        <v>10</v>
      </c>
      <c r="R20">
        <v>10</v>
      </c>
    </row>
    <row r="21" spans="1:18" x14ac:dyDescent="0.35">
      <c r="A21" s="9" t="str">
        <f t="shared" si="0"/>
        <v>Post Program Payment-Designated-Category 2</v>
      </c>
      <c r="B21" t="s">
        <v>76</v>
      </c>
      <c r="C21">
        <v>61050</v>
      </c>
      <c r="D21" t="s">
        <v>57</v>
      </c>
      <c r="E21" s="1">
        <v>42370</v>
      </c>
      <c r="G21" t="s">
        <v>23</v>
      </c>
      <c r="H21" t="s">
        <v>45</v>
      </c>
      <c r="I21" t="s">
        <v>29</v>
      </c>
      <c r="J21" t="s">
        <v>21</v>
      </c>
      <c r="K21">
        <v>0</v>
      </c>
      <c r="L21">
        <v>0</v>
      </c>
      <c r="M21">
        <v>0</v>
      </c>
      <c r="N21">
        <v>0</v>
      </c>
      <c r="O21">
        <v>0</v>
      </c>
      <c r="P21">
        <v>10</v>
      </c>
      <c r="Q21">
        <v>10</v>
      </c>
      <c r="R21">
        <v>10</v>
      </c>
    </row>
    <row r="22" spans="1:18" x14ac:dyDescent="0.35">
      <c r="A22" s="9" t="str">
        <f t="shared" si="0"/>
        <v>Post Program Payment-Designated-Category 3</v>
      </c>
      <c r="B22" t="s">
        <v>77</v>
      </c>
      <c r="C22">
        <v>61050</v>
      </c>
      <c r="D22" t="s">
        <v>57</v>
      </c>
      <c r="E22" s="1">
        <v>42370</v>
      </c>
      <c r="G22" t="s">
        <v>23</v>
      </c>
      <c r="H22" t="s">
        <v>45</v>
      </c>
      <c r="I22" t="s">
        <v>31</v>
      </c>
      <c r="J22" t="s">
        <v>21</v>
      </c>
      <c r="K22">
        <v>0</v>
      </c>
      <c r="L22">
        <v>0</v>
      </c>
      <c r="M22">
        <v>0</v>
      </c>
      <c r="N22">
        <v>0</v>
      </c>
      <c r="O22">
        <v>10</v>
      </c>
      <c r="P22">
        <v>10</v>
      </c>
      <c r="Q22">
        <v>10</v>
      </c>
      <c r="R22">
        <v>10</v>
      </c>
    </row>
    <row r="23" spans="1:18" x14ac:dyDescent="0.35">
      <c r="A23" s="9" t="str">
        <f t="shared" si="0"/>
        <v>Post Program Payment-Interm Designated-Category 1</v>
      </c>
      <c r="B23" t="s">
        <v>78</v>
      </c>
      <c r="C23">
        <v>61025</v>
      </c>
      <c r="D23" t="s">
        <v>57</v>
      </c>
      <c r="E23" s="1">
        <v>42370</v>
      </c>
      <c r="G23" t="s">
        <v>25</v>
      </c>
      <c r="H23" t="s">
        <v>45</v>
      </c>
      <c r="I23" t="s">
        <v>20</v>
      </c>
      <c r="J23" t="s">
        <v>21</v>
      </c>
      <c r="K23">
        <v>0</v>
      </c>
      <c r="L23">
        <v>0</v>
      </c>
      <c r="M23">
        <v>0</v>
      </c>
      <c r="N23">
        <v>0</v>
      </c>
      <c r="O23">
        <v>0</v>
      </c>
      <c r="P23">
        <v>10</v>
      </c>
      <c r="Q23">
        <v>10</v>
      </c>
      <c r="R23">
        <v>10</v>
      </c>
    </row>
    <row r="24" spans="1:18" x14ac:dyDescent="0.35">
      <c r="A24" s="9" t="str">
        <f t="shared" si="0"/>
        <v>Post Program Payment-Interm Designated-Category 2</v>
      </c>
      <c r="B24" t="s">
        <v>79</v>
      </c>
      <c r="C24">
        <v>61025</v>
      </c>
      <c r="D24" t="s">
        <v>57</v>
      </c>
      <c r="E24" s="1">
        <v>42370</v>
      </c>
      <c r="G24" t="s">
        <v>25</v>
      </c>
      <c r="H24" t="s">
        <v>45</v>
      </c>
      <c r="I24" t="s">
        <v>29</v>
      </c>
      <c r="J24" t="s">
        <v>21</v>
      </c>
      <c r="K24">
        <v>0</v>
      </c>
      <c r="L24">
        <v>0</v>
      </c>
      <c r="M24">
        <v>0</v>
      </c>
      <c r="N24">
        <v>0</v>
      </c>
      <c r="O24">
        <v>0</v>
      </c>
      <c r="P24">
        <v>10</v>
      </c>
      <c r="Q24">
        <v>10</v>
      </c>
      <c r="R24">
        <v>10</v>
      </c>
    </row>
    <row r="25" spans="1:18" x14ac:dyDescent="0.35">
      <c r="A25" s="9" t="str">
        <f t="shared" si="0"/>
        <v>Post Program Payment-Interm Designated-Category 3</v>
      </c>
      <c r="B25" t="s">
        <v>80</v>
      </c>
      <c r="C25">
        <v>61025</v>
      </c>
      <c r="D25" t="s">
        <v>57</v>
      </c>
      <c r="E25" s="1">
        <v>42370</v>
      </c>
      <c r="G25" t="s">
        <v>25</v>
      </c>
      <c r="H25" t="s">
        <v>45</v>
      </c>
      <c r="I25" t="s">
        <v>31</v>
      </c>
      <c r="J25" t="s">
        <v>21</v>
      </c>
      <c r="K25">
        <v>0</v>
      </c>
      <c r="L25">
        <v>0</v>
      </c>
      <c r="M25">
        <v>0</v>
      </c>
      <c r="N25">
        <v>0</v>
      </c>
      <c r="O25">
        <v>10</v>
      </c>
      <c r="P25">
        <v>10</v>
      </c>
      <c r="Q25">
        <v>10</v>
      </c>
      <c r="R25">
        <v>10</v>
      </c>
    </row>
    <row r="26" spans="1:18" x14ac:dyDescent="0.35">
      <c r="A26" s="9" t="str">
        <f t="shared" si="0"/>
        <v>Regulatory Body-Registered-Category 1</v>
      </c>
      <c r="B26" t="s">
        <v>81</v>
      </c>
      <c r="C26">
        <v>61000</v>
      </c>
      <c r="D26" t="s">
        <v>57</v>
      </c>
      <c r="E26" s="1">
        <v>42370</v>
      </c>
      <c r="G26" t="s">
        <v>19</v>
      </c>
      <c r="H26" t="s">
        <v>47</v>
      </c>
      <c r="I26" t="s">
        <v>20</v>
      </c>
      <c r="J26" t="s">
        <v>21</v>
      </c>
      <c r="K26">
        <v>0</v>
      </c>
      <c r="L26" s="5">
        <v>2.4499999999999999E-3</v>
      </c>
      <c r="M26" s="5">
        <v>2.4499999999999999E-3</v>
      </c>
      <c r="N26" s="5">
        <v>2.4499999999999999E-3</v>
      </c>
      <c r="O26">
        <v>0</v>
      </c>
      <c r="P26">
        <v>0</v>
      </c>
      <c r="Q26">
        <v>0</v>
      </c>
      <c r="R26">
        <v>0</v>
      </c>
    </row>
    <row r="27" spans="1:18" x14ac:dyDescent="0.35">
      <c r="A27" s="9" t="str">
        <f t="shared" si="0"/>
        <v>Regulatory Body-Registered-Category 2</v>
      </c>
      <c r="B27" t="s">
        <v>82</v>
      </c>
      <c r="C27">
        <v>61000</v>
      </c>
      <c r="D27" t="s">
        <v>57</v>
      </c>
      <c r="E27" s="1">
        <v>42370</v>
      </c>
      <c r="G27" t="s">
        <v>19</v>
      </c>
      <c r="H27" t="s">
        <v>47</v>
      </c>
      <c r="I27" t="s">
        <v>29</v>
      </c>
      <c r="J27" t="s">
        <v>21</v>
      </c>
      <c r="K27">
        <v>0</v>
      </c>
      <c r="L27" s="5">
        <v>2.63E-3</v>
      </c>
      <c r="M27" s="5">
        <v>2.63E-3</v>
      </c>
      <c r="N27" s="5">
        <v>2.63E-3</v>
      </c>
      <c r="O27">
        <v>0</v>
      </c>
      <c r="P27">
        <v>0</v>
      </c>
      <c r="Q27">
        <v>0</v>
      </c>
      <c r="R27">
        <v>0</v>
      </c>
    </row>
    <row r="28" spans="1:18" x14ac:dyDescent="0.35">
      <c r="A28" s="9" t="str">
        <f t="shared" si="0"/>
        <v>Regulatory Body-Registered-Category 3</v>
      </c>
      <c r="B28" t="s">
        <v>83</v>
      </c>
      <c r="C28">
        <v>61000</v>
      </c>
      <c r="D28" t="s">
        <v>57</v>
      </c>
      <c r="E28" s="1">
        <v>42370</v>
      </c>
      <c r="G28" t="s">
        <v>19</v>
      </c>
      <c r="H28" t="s">
        <v>47</v>
      </c>
      <c r="I28" t="s">
        <v>31</v>
      </c>
      <c r="J28" t="s">
        <v>21</v>
      </c>
      <c r="K28" s="5">
        <v>2.8E-3</v>
      </c>
      <c r="L28" s="5">
        <v>8.0000000000000002E-3</v>
      </c>
      <c r="M28" s="5">
        <v>8.0000000000000002E-3</v>
      </c>
      <c r="N28" s="5">
        <v>8.0000000000000002E-3</v>
      </c>
      <c r="O28">
        <v>0</v>
      </c>
      <c r="P28">
        <v>0</v>
      </c>
      <c r="Q28">
        <v>0</v>
      </c>
      <c r="R28">
        <v>0</v>
      </c>
    </row>
    <row r="29" spans="1:18" x14ac:dyDescent="0.35">
      <c r="A29" s="9" t="str">
        <f t="shared" si="0"/>
        <v>Regulatory Body-Designated-Category 1</v>
      </c>
      <c r="B29" t="s">
        <v>84</v>
      </c>
      <c r="C29">
        <v>61050</v>
      </c>
      <c r="D29" t="s">
        <v>57</v>
      </c>
      <c r="E29" s="1">
        <v>42370</v>
      </c>
      <c r="G29" t="s">
        <v>23</v>
      </c>
      <c r="H29" t="s">
        <v>47</v>
      </c>
      <c r="I29" t="s">
        <v>20</v>
      </c>
      <c r="J29" t="s">
        <v>21</v>
      </c>
      <c r="K29">
        <v>0</v>
      </c>
      <c r="L29" s="5">
        <v>2.4499999999999999E-3</v>
      </c>
      <c r="M29" s="5">
        <v>2.4499999999999999E-3</v>
      </c>
      <c r="N29" s="5">
        <v>2.4499999999999999E-3</v>
      </c>
      <c r="O29">
        <v>0</v>
      </c>
      <c r="P29">
        <v>0</v>
      </c>
      <c r="Q29">
        <v>0</v>
      </c>
      <c r="R29">
        <v>0</v>
      </c>
    </row>
    <row r="30" spans="1:18" x14ac:dyDescent="0.35">
      <c r="A30" s="9" t="str">
        <f t="shared" si="0"/>
        <v>Regulatory Body-Designated-Category 2</v>
      </c>
      <c r="B30" t="s">
        <v>85</v>
      </c>
      <c r="C30">
        <v>61050</v>
      </c>
      <c r="D30" t="s">
        <v>57</v>
      </c>
      <c r="E30" s="1">
        <v>42370</v>
      </c>
      <c r="G30" t="s">
        <v>23</v>
      </c>
      <c r="H30" t="s">
        <v>47</v>
      </c>
      <c r="I30" t="s">
        <v>29</v>
      </c>
      <c r="J30" t="s">
        <v>21</v>
      </c>
      <c r="K30">
        <v>0</v>
      </c>
      <c r="L30" s="5">
        <v>2.63E-3</v>
      </c>
      <c r="M30" s="5">
        <v>2.63E-3</v>
      </c>
      <c r="N30" s="5">
        <v>2.63E-3</v>
      </c>
      <c r="O30">
        <v>0</v>
      </c>
      <c r="P30">
        <v>0</v>
      </c>
      <c r="Q30">
        <v>0</v>
      </c>
      <c r="R30">
        <v>0</v>
      </c>
    </row>
    <row r="31" spans="1:18" x14ac:dyDescent="0.35">
      <c r="A31" s="9" t="str">
        <f t="shared" si="0"/>
        <v>Regulatory Body-Designated-Category 3</v>
      </c>
      <c r="B31" t="s">
        <v>86</v>
      </c>
      <c r="C31">
        <v>61050</v>
      </c>
      <c r="D31" t="s">
        <v>57</v>
      </c>
      <c r="E31" s="1">
        <v>42370</v>
      </c>
      <c r="G31" t="s">
        <v>23</v>
      </c>
      <c r="H31" t="s">
        <v>47</v>
      </c>
      <c r="I31" t="s">
        <v>31</v>
      </c>
      <c r="J31" t="s">
        <v>21</v>
      </c>
      <c r="K31" s="5">
        <v>2.8E-3</v>
      </c>
      <c r="L31" s="5">
        <v>8.0000000000000002E-3</v>
      </c>
      <c r="M31" s="5">
        <v>8.0000000000000002E-3</v>
      </c>
      <c r="N31" s="5">
        <v>8.0000000000000002E-3</v>
      </c>
      <c r="O31">
        <v>0</v>
      </c>
      <c r="P31">
        <v>0</v>
      </c>
      <c r="Q31">
        <v>0</v>
      </c>
      <c r="R31">
        <v>0</v>
      </c>
    </row>
    <row r="32" spans="1:18" x14ac:dyDescent="0.35">
      <c r="A32" s="9" t="str">
        <f t="shared" si="0"/>
        <v>Regulatory Body-Interm Designated-Category 1</v>
      </c>
      <c r="B32" t="s">
        <v>87</v>
      </c>
      <c r="C32">
        <v>61025</v>
      </c>
      <c r="D32" t="s">
        <v>57</v>
      </c>
      <c r="E32" s="1">
        <v>42370</v>
      </c>
      <c r="G32" t="s">
        <v>25</v>
      </c>
      <c r="H32" t="s">
        <v>47</v>
      </c>
      <c r="I32" t="s">
        <v>20</v>
      </c>
      <c r="J32" t="s">
        <v>21</v>
      </c>
      <c r="K32">
        <v>0</v>
      </c>
      <c r="L32" s="5">
        <v>2.4499999999999999E-3</v>
      </c>
      <c r="M32" s="5">
        <v>2.4499999999999999E-3</v>
      </c>
      <c r="N32" s="5">
        <v>2.4499999999999999E-3</v>
      </c>
      <c r="O32">
        <v>0</v>
      </c>
      <c r="P32">
        <v>0</v>
      </c>
      <c r="Q32">
        <v>0</v>
      </c>
      <c r="R32">
        <v>0</v>
      </c>
    </row>
    <row r="33" spans="1:18" x14ac:dyDescent="0.35">
      <c r="A33" s="9" t="str">
        <f t="shared" si="0"/>
        <v>Regulatory Body-Interm Designated-Category 2</v>
      </c>
      <c r="B33" t="s">
        <v>88</v>
      </c>
      <c r="C33">
        <v>61025</v>
      </c>
      <c r="D33" t="s">
        <v>57</v>
      </c>
      <c r="E33" s="1">
        <v>42370</v>
      </c>
      <c r="G33" t="s">
        <v>25</v>
      </c>
      <c r="H33" t="s">
        <v>47</v>
      </c>
      <c r="I33" t="s">
        <v>29</v>
      </c>
      <c r="J33" t="s">
        <v>21</v>
      </c>
      <c r="K33">
        <v>0</v>
      </c>
      <c r="L33" s="5">
        <v>2.63E-3</v>
      </c>
      <c r="M33" s="5">
        <v>2.63E-3</v>
      </c>
      <c r="N33" s="5">
        <v>2.63E-3</v>
      </c>
      <c r="O33">
        <v>0</v>
      </c>
      <c r="P33">
        <v>0</v>
      </c>
      <c r="Q33">
        <v>0</v>
      </c>
      <c r="R33">
        <v>0</v>
      </c>
    </row>
    <row r="34" spans="1:18" x14ac:dyDescent="0.35">
      <c r="A34" s="9" t="str">
        <f t="shared" ref="A34" si="1">H34&amp;"-"&amp;G34&amp;"-"&amp;I34</f>
        <v>Regulatory Body-Interm Designated-Category 3</v>
      </c>
      <c r="B34" t="s">
        <v>89</v>
      </c>
      <c r="C34">
        <v>61025</v>
      </c>
      <c r="D34" t="s">
        <v>57</v>
      </c>
      <c r="E34" s="1">
        <v>42370</v>
      </c>
      <c r="G34" t="s">
        <v>25</v>
      </c>
      <c r="H34" t="s">
        <v>47</v>
      </c>
      <c r="I34" t="s">
        <v>31</v>
      </c>
      <c r="J34" t="s">
        <v>21</v>
      </c>
      <c r="K34" s="5">
        <v>2.8E-3</v>
      </c>
      <c r="L34" s="5">
        <v>8.0000000000000002E-3</v>
      </c>
      <c r="M34" s="5">
        <v>8.0000000000000002E-3</v>
      </c>
      <c r="N34" s="5">
        <v>8.0000000000000002E-3</v>
      </c>
      <c r="O34">
        <v>0</v>
      </c>
      <c r="P34">
        <v>0</v>
      </c>
      <c r="Q34">
        <v>0</v>
      </c>
      <c r="R34">
        <v>0</v>
      </c>
    </row>
  </sheetData>
  <autoFilter ref="A1:R34" xr:uid="{22D802A3-E6AB-4330-AE7E-79BEE3DBC29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BB07-9482-423D-8805-D3C32B7F2022}">
  <dimension ref="A1:E29"/>
  <sheetViews>
    <sheetView workbookViewId="0">
      <selection activeCell="A11" sqref="A11"/>
    </sheetView>
  </sheetViews>
  <sheetFormatPr defaultRowHeight="14.5" x14ac:dyDescent="0.35"/>
  <cols>
    <col min="1" max="1" width="23.1796875" bestFit="1" customWidth="1"/>
    <col min="2" max="2" width="12.7265625" bestFit="1" customWidth="1"/>
    <col min="3" max="3" width="19.26953125" bestFit="1" customWidth="1"/>
    <col min="4" max="4" width="13.36328125" customWidth="1"/>
    <col min="5" max="5" width="12.81640625" customWidth="1"/>
  </cols>
  <sheetData>
    <row r="1" spans="1:5" ht="21" x14ac:dyDescent="0.5">
      <c r="A1" s="6" t="s">
        <v>105</v>
      </c>
    </row>
    <row r="2" spans="1:5" x14ac:dyDescent="0.35">
      <c r="A2" s="45" t="s">
        <v>90</v>
      </c>
      <c r="B2" s="45" t="s">
        <v>91</v>
      </c>
      <c r="C2" s="46" t="s">
        <v>151</v>
      </c>
      <c r="D2" s="46" t="s">
        <v>149</v>
      </c>
      <c r="E2" s="46" t="s">
        <v>150</v>
      </c>
    </row>
    <row r="3" spans="1:5" x14ac:dyDescent="0.35">
      <c r="A3">
        <v>-99999</v>
      </c>
      <c r="B3" s="42">
        <v>1428</v>
      </c>
      <c r="C3" s="43">
        <v>119</v>
      </c>
      <c r="D3" s="44">
        <f>C3*12</f>
        <v>1428</v>
      </c>
      <c r="E3" s="43">
        <v>1428</v>
      </c>
    </row>
    <row r="4" spans="1:5" x14ac:dyDescent="0.35">
      <c r="A4" s="2">
        <v>24999</v>
      </c>
      <c r="B4" s="42">
        <v>1428</v>
      </c>
      <c r="C4" s="43">
        <v>119</v>
      </c>
      <c r="D4" s="44">
        <f t="shared" ref="D4:D14" si="0">C4*12</f>
        <v>1428</v>
      </c>
      <c r="E4" s="43">
        <v>1428</v>
      </c>
    </row>
    <row r="5" spans="1:5" x14ac:dyDescent="0.35">
      <c r="A5" s="2">
        <v>49999</v>
      </c>
      <c r="B5" s="42">
        <v>2280</v>
      </c>
      <c r="C5" s="43">
        <v>190</v>
      </c>
      <c r="D5" s="44">
        <f t="shared" si="0"/>
        <v>2280</v>
      </c>
      <c r="E5" s="43">
        <v>2280</v>
      </c>
    </row>
    <row r="6" spans="1:5" x14ac:dyDescent="0.35">
      <c r="A6" s="2">
        <v>99999</v>
      </c>
      <c r="B6" s="42">
        <v>3432</v>
      </c>
      <c r="C6" s="43">
        <v>286</v>
      </c>
      <c r="D6" s="44">
        <f t="shared" si="0"/>
        <v>3432</v>
      </c>
      <c r="E6" s="43">
        <v>3432</v>
      </c>
    </row>
    <row r="7" spans="1:5" x14ac:dyDescent="0.35">
      <c r="A7" s="2">
        <v>349999</v>
      </c>
      <c r="B7" s="42">
        <v>5424</v>
      </c>
      <c r="C7" s="43">
        <v>452</v>
      </c>
      <c r="D7" s="44">
        <f t="shared" si="0"/>
        <v>5424</v>
      </c>
      <c r="E7" s="43">
        <v>5424</v>
      </c>
    </row>
    <row r="8" spans="1:5" x14ac:dyDescent="0.35">
      <c r="A8" s="2">
        <v>699999</v>
      </c>
      <c r="B8" s="42">
        <v>7212</v>
      </c>
      <c r="C8" s="43">
        <v>601</v>
      </c>
      <c r="D8" s="44">
        <f t="shared" si="0"/>
        <v>7212</v>
      </c>
      <c r="E8" s="43">
        <v>7212</v>
      </c>
    </row>
    <row r="9" spans="1:5" x14ac:dyDescent="0.35">
      <c r="A9" s="2">
        <v>999999</v>
      </c>
      <c r="B9" s="42">
        <v>11004</v>
      </c>
      <c r="C9" s="43">
        <v>917</v>
      </c>
      <c r="D9" s="44">
        <f t="shared" si="0"/>
        <v>11004</v>
      </c>
      <c r="E9" s="43">
        <v>11004</v>
      </c>
    </row>
    <row r="10" spans="1:5" x14ac:dyDescent="0.35">
      <c r="A10" s="2">
        <v>2499999</v>
      </c>
      <c r="B10" s="42">
        <v>14724</v>
      </c>
      <c r="C10" s="43">
        <v>1227</v>
      </c>
      <c r="D10" s="44">
        <f t="shared" si="0"/>
        <v>14724</v>
      </c>
      <c r="E10" s="43">
        <v>14724</v>
      </c>
    </row>
    <row r="11" spans="1:5" x14ac:dyDescent="0.35">
      <c r="A11" s="2">
        <v>4999999</v>
      </c>
      <c r="B11" s="42">
        <v>18444</v>
      </c>
      <c r="C11" s="43">
        <v>1537</v>
      </c>
      <c r="D11" s="44">
        <f t="shared" si="0"/>
        <v>18444</v>
      </c>
      <c r="E11" s="43">
        <v>18444</v>
      </c>
    </row>
    <row r="12" spans="1:5" x14ac:dyDescent="0.35">
      <c r="A12" s="2">
        <v>7499999</v>
      </c>
      <c r="B12" s="42">
        <v>22308</v>
      </c>
      <c r="C12" s="43">
        <v>1859</v>
      </c>
      <c r="D12" s="44">
        <f t="shared" si="0"/>
        <v>22308</v>
      </c>
      <c r="E12" s="43">
        <v>22308</v>
      </c>
    </row>
    <row r="13" spans="1:5" x14ac:dyDescent="0.35">
      <c r="A13" s="2">
        <v>10000000</v>
      </c>
      <c r="B13" s="42">
        <v>27168</v>
      </c>
      <c r="C13" s="43">
        <v>2264</v>
      </c>
      <c r="D13" s="44">
        <f t="shared" si="0"/>
        <v>27168</v>
      </c>
      <c r="E13" s="43">
        <v>27168</v>
      </c>
    </row>
    <row r="14" spans="1:5" x14ac:dyDescent="0.35">
      <c r="A14" s="2">
        <v>100000000</v>
      </c>
      <c r="B14" s="42">
        <v>27168</v>
      </c>
      <c r="C14" s="43">
        <v>2264</v>
      </c>
      <c r="D14" s="44">
        <f t="shared" si="0"/>
        <v>27168</v>
      </c>
      <c r="E14" s="43">
        <v>27168</v>
      </c>
    </row>
    <row r="16" spans="1:5" ht="21" x14ac:dyDescent="0.5">
      <c r="A16" s="6"/>
    </row>
    <row r="17" spans="1:3" x14ac:dyDescent="0.35">
      <c r="A17" s="3"/>
      <c r="B17" s="3"/>
      <c r="C17" s="3"/>
    </row>
    <row r="18" spans="1:3" x14ac:dyDescent="0.35">
      <c r="A18" s="3"/>
    </row>
    <row r="19" spans="1:3" x14ac:dyDescent="0.35">
      <c r="A19" s="2"/>
    </row>
    <row r="20" spans="1:3" x14ac:dyDescent="0.35">
      <c r="A20" s="2"/>
      <c r="B20" s="2"/>
    </row>
    <row r="21" spans="1:3" x14ac:dyDescent="0.35">
      <c r="A21" s="2"/>
      <c r="B21" s="2"/>
    </row>
    <row r="22" spans="1:3" x14ac:dyDescent="0.35">
      <c r="A22" s="2"/>
      <c r="B22" s="2"/>
    </row>
    <row r="23" spans="1:3" x14ac:dyDescent="0.35">
      <c r="A23" s="2"/>
      <c r="B23" s="2"/>
    </row>
    <row r="24" spans="1:3" x14ac:dyDescent="0.35">
      <c r="A24" s="2"/>
      <c r="B24" s="2"/>
    </row>
    <row r="25" spans="1:3" x14ac:dyDescent="0.35">
      <c r="A25" s="2"/>
      <c r="B25" s="2"/>
    </row>
    <row r="26" spans="1:3" x14ac:dyDescent="0.35">
      <c r="A26" s="2"/>
      <c r="B26" s="2"/>
    </row>
    <row r="27" spans="1:3" x14ac:dyDescent="0.35">
      <c r="A27" s="2"/>
      <c r="B27" s="2"/>
    </row>
    <row r="28" spans="1:3" x14ac:dyDescent="0.35">
      <c r="A28" s="2"/>
      <c r="B28" s="2"/>
    </row>
    <row r="29" spans="1:3" x14ac:dyDescent="0.35">
      <c r="A29" s="2"/>
      <c r="B29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3EC5-D3D4-4F84-8A07-73BDEEA78CB6}">
  <sheetPr filterMode="1"/>
  <dimension ref="A1:R34"/>
  <sheetViews>
    <sheetView topLeftCell="B1" workbookViewId="0">
      <selection activeCell="K26" sqref="K26"/>
    </sheetView>
  </sheetViews>
  <sheetFormatPr defaultRowHeight="14.5" x14ac:dyDescent="0.35"/>
  <cols>
    <col min="1" max="1" width="42" style="7" customWidth="1"/>
    <col min="2" max="2" width="12.7265625" bestFit="1" customWidth="1"/>
    <col min="4" max="4" width="15.1796875" bestFit="1" customWidth="1"/>
    <col min="7" max="7" width="18.54296875" bestFit="1" customWidth="1"/>
    <col min="8" max="8" width="19.7265625" bestFit="1" customWidth="1"/>
    <col min="9" max="9" width="18.26953125" bestFit="1" customWidth="1"/>
  </cols>
  <sheetData>
    <row r="1" spans="1:18" x14ac:dyDescent="0.35">
      <c r="A1" s="14" t="s">
        <v>104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idden="1" x14ac:dyDescent="0.35">
      <c r="A2" s="7" t="str">
        <f>H2&amp;"-"&amp;G2&amp;"-"&amp;I2</f>
        <v>Indigenous-Registered-Category 1</v>
      </c>
      <c r="B2" t="s">
        <v>56</v>
      </c>
      <c r="C2">
        <v>61000</v>
      </c>
      <c r="D2" t="s">
        <v>57</v>
      </c>
      <c r="E2" s="1">
        <v>42370</v>
      </c>
      <c r="G2" t="s">
        <v>19</v>
      </c>
      <c r="H2" t="s">
        <v>98</v>
      </c>
      <c r="I2" t="s">
        <v>20</v>
      </c>
      <c r="J2" t="s">
        <v>21</v>
      </c>
      <c r="K2">
        <v>0</v>
      </c>
      <c r="L2">
        <v>0</v>
      </c>
      <c r="M2">
        <v>0</v>
      </c>
      <c r="N2">
        <v>0</v>
      </c>
      <c r="O2">
        <v>10</v>
      </c>
      <c r="P2">
        <v>10</v>
      </c>
      <c r="Q2">
        <v>10</v>
      </c>
      <c r="R2">
        <v>10</v>
      </c>
    </row>
    <row r="3" spans="1:18" hidden="1" x14ac:dyDescent="0.35">
      <c r="A3" s="7" t="str">
        <f t="shared" ref="A3:A34" si="0">H3&amp;"-"&amp;G3&amp;"-"&amp;I3</f>
        <v>Indigenous-Designated-Category 1</v>
      </c>
      <c r="B3" t="s">
        <v>58</v>
      </c>
      <c r="C3">
        <v>61050</v>
      </c>
      <c r="D3" t="s">
        <v>57</v>
      </c>
      <c r="E3" s="1">
        <v>42370</v>
      </c>
      <c r="G3" t="s">
        <v>23</v>
      </c>
      <c r="H3" t="s">
        <v>98</v>
      </c>
      <c r="I3" t="s">
        <v>20</v>
      </c>
      <c r="J3" t="s">
        <v>21</v>
      </c>
      <c r="K3">
        <v>0</v>
      </c>
      <c r="L3">
        <v>0</v>
      </c>
      <c r="M3">
        <v>0</v>
      </c>
      <c r="N3">
        <v>0</v>
      </c>
      <c r="O3">
        <v>10</v>
      </c>
      <c r="P3">
        <v>10</v>
      </c>
      <c r="Q3">
        <v>10</v>
      </c>
      <c r="R3">
        <v>10</v>
      </c>
    </row>
    <row r="4" spans="1:18" hidden="1" x14ac:dyDescent="0.35">
      <c r="A4" s="7" t="str">
        <f t="shared" si="0"/>
        <v>Indigenous-Interm Designated-Category 1</v>
      </c>
      <c r="B4" t="s">
        <v>59</v>
      </c>
      <c r="C4">
        <v>61025</v>
      </c>
      <c r="D4" t="s">
        <v>57</v>
      </c>
      <c r="E4" s="1">
        <v>42370</v>
      </c>
      <c r="G4" t="s">
        <v>25</v>
      </c>
      <c r="H4" t="s">
        <v>98</v>
      </c>
      <c r="I4" t="s">
        <v>20</v>
      </c>
      <c r="J4" t="s">
        <v>21</v>
      </c>
      <c r="K4">
        <v>0</v>
      </c>
      <c r="L4">
        <v>0</v>
      </c>
      <c r="M4">
        <v>0</v>
      </c>
      <c r="N4">
        <v>0</v>
      </c>
      <c r="O4">
        <v>10</v>
      </c>
      <c r="P4">
        <v>10</v>
      </c>
      <c r="Q4">
        <v>10</v>
      </c>
      <c r="R4">
        <v>10</v>
      </c>
    </row>
    <row r="5" spans="1:18" hidden="1" x14ac:dyDescent="0.35">
      <c r="A5" s="7" t="str">
        <f t="shared" si="0"/>
        <v>No Class Assigned-Registered-Category 1</v>
      </c>
      <c r="B5" t="s">
        <v>60</v>
      </c>
      <c r="C5">
        <v>61000</v>
      </c>
      <c r="D5" t="s">
        <v>57</v>
      </c>
      <c r="E5" s="1">
        <v>42370</v>
      </c>
      <c r="G5" t="s">
        <v>19</v>
      </c>
      <c r="H5" t="s">
        <v>27</v>
      </c>
      <c r="I5" t="s">
        <v>20</v>
      </c>
      <c r="J5" t="s">
        <v>21</v>
      </c>
      <c r="K5">
        <v>0</v>
      </c>
      <c r="L5">
        <v>7.4999999999999997E-3</v>
      </c>
      <c r="M5">
        <v>5.0000000000000001E-3</v>
      </c>
      <c r="N5">
        <v>4.7499999999999999E-3</v>
      </c>
      <c r="O5">
        <v>0</v>
      </c>
      <c r="P5">
        <v>0</v>
      </c>
      <c r="Q5">
        <v>0</v>
      </c>
      <c r="R5">
        <v>0</v>
      </c>
    </row>
    <row r="6" spans="1:18" hidden="1" x14ac:dyDescent="0.35">
      <c r="A6" s="7" t="str">
        <f t="shared" si="0"/>
        <v>No Class Assigned-Registered-Category 2</v>
      </c>
      <c r="B6" t="s">
        <v>61</v>
      </c>
      <c r="C6">
        <v>61000</v>
      </c>
      <c r="D6" t="s">
        <v>57</v>
      </c>
      <c r="E6" s="1">
        <v>42370</v>
      </c>
      <c r="G6" t="s">
        <v>19</v>
      </c>
      <c r="H6" t="s">
        <v>27</v>
      </c>
      <c r="I6" t="s">
        <v>29</v>
      </c>
      <c r="J6" t="s">
        <v>21</v>
      </c>
      <c r="K6">
        <v>0</v>
      </c>
      <c r="L6">
        <v>7.4999999999999997E-3</v>
      </c>
      <c r="M6">
        <v>5.0000000000000001E-3</v>
      </c>
      <c r="N6">
        <v>4.7499999999999999E-3</v>
      </c>
      <c r="O6">
        <v>0</v>
      </c>
      <c r="P6">
        <v>0</v>
      </c>
      <c r="Q6">
        <v>0</v>
      </c>
      <c r="R6">
        <v>0</v>
      </c>
    </row>
    <row r="7" spans="1:18" hidden="1" x14ac:dyDescent="0.35">
      <c r="A7" s="7" t="str">
        <f t="shared" si="0"/>
        <v>No Class Assigned-Registered-Category 3</v>
      </c>
      <c r="B7" t="s">
        <v>62</v>
      </c>
      <c r="C7">
        <v>61000</v>
      </c>
      <c r="D7" t="s">
        <v>57</v>
      </c>
      <c r="E7" s="1">
        <v>42370</v>
      </c>
      <c r="G7" t="s">
        <v>19</v>
      </c>
      <c r="H7" t="s">
        <v>27</v>
      </c>
      <c r="I7" t="s">
        <v>31</v>
      </c>
      <c r="J7" t="s">
        <v>21</v>
      </c>
      <c r="K7">
        <v>0.01</v>
      </c>
      <c r="L7">
        <v>0.01</v>
      </c>
      <c r="M7">
        <v>0.01</v>
      </c>
      <c r="N7">
        <v>0.01</v>
      </c>
      <c r="O7">
        <v>0</v>
      </c>
      <c r="P7">
        <v>0</v>
      </c>
      <c r="Q7">
        <v>0</v>
      </c>
      <c r="R7">
        <v>0</v>
      </c>
    </row>
    <row r="8" spans="1:18" hidden="1" x14ac:dyDescent="0.35">
      <c r="A8" s="7" t="str">
        <f t="shared" si="0"/>
        <v>No Class Assigned-Designated-Category 1</v>
      </c>
      <c r="B8" t="s">
        <v>63</v>
      </c>
      <c r="C8">
        <v>61050</v>
      </c>
      <c r="D8" t="s">
        <v>57</v>
      </c>
      <c r="E8" s="1">
        <v>42370</v>
      </c>
      <c r="G8" t="s">
        <v>23</v>
      </c>
      <c r="H8" t="s">
        <v>27</v>
      </c>
      <c r="I8" t="s">
        <v>20</v>
      </c>
      <c r="J8" t="s">
        <v>21</v>
      </c>
      <c r="K8">
        <v>0</v>
      </c>
      <c r="L8">
        <v>4.4999999999999997E-3</v>
      </c>
      <c r="M8">
        <v>4.0000000000000001E-3</v>
      </c>
      <c r="N8">
        <v>3.5000000000000001E-3</v>
      </c>
      <c r="O8">
        <v>0</v>
      </c>
      <c r="P8">
        <v>0</v>
      </c>
      <c r="Q8">
        <v>0</v>
      </c>
      <c r="R8">
        <v>0</v>
      </c>
    </row>
    <row r="9" spans="1:18" hidden="1" x14ac:dyDescent="0.35">
      <c r="A9" s="7" t="str">
        <f t="shared" si="0"/>
        <v>No Class Assigned-Designated-Category 2</v>
      </c>
      <c r="B9" t="s">
        <v>64</v>
      </c>
      <c r="C9">
        <v>61050</v>
      </c>
      <c r="D9" t="s">
        <v>57</v>
      </c>
      <c r="E9" s="1">
        <v>42370</v>
      </c>
      <c r="G9" t="s">
        <v>23</v>
      </c>
      <c r="H9" t="s">
        <v>27</v>
      </c>
      <c r="I9" t="s">
        <v>29</v>
      </c>
      <c r="J9" t="s">
        <v>21</v>
      </c>
      <c r="K9">
        <v>0</v>
      </c>
      <c r="L9">
        <v>4.4999999999999997E-3</v>
      </c>
      <c r="M9">
        <v>4.0000000000000001E-3</v>
      </c>
      <c r="N9">
        <v>3.5000000000000001E-3</v>
      </c>
      <c r="O9">
        <v>0</v>
      </c>
      <c r="P9">
        <v>0</v>
      </c>
      <c r="Q9">
        <v>0</v>
      </c>
      <c r="R9">
        <v>0</v>
      </c>
    </row>
    <row r="10" spans="1:18" hidden="1" x14ac:dyDescent="0.35">
      <c r="A10" s="7" t="str">
        <f t="shared" si="0"/>
        <v>No Class Assigned-Designated-Category 3</v>
      </c>
      <c r="B10" t="s">
        <v>65</v>
      </c>
      <c r="C10">
        <v>61050</v>
      </c>
      <c r="D10" t="s">
        <v>57</v>
      </c>
      <c r="E10" s="1">
        <v>42370</v>
      </c>
      <c r="G10" t="s">
        <v>23</v>
      </c>
      <c r="H10" t="s">
        <v>27</v>
      </c>
      <c r="I10" t="s">
        <v>31</v>
      </c>
      <c r="J10" t="s">
        <v>21</v>
      </c>
      <c r="K10">
        <v>0.01</v>
      </c>
      <c r="L10">
        <v>0.01</v>
      </c>
      <c r="M10">
        <v>0.01</v>
      </c>
      <c r="N10">
        <v>0.01</v>
      </c>
      <c r="O10">
        <v>0</v>
      </c>
      <c r="P10">
        <v>0</v>
      </c>
      <c r="Q10">
        <v>0</v>
      </c>
      <c r="R10">
        <v>0</v>
      </c>
    </row>
    <row r="11" spans="1:18" hidden="1" x14ac:dyDescent="0.35">
      <c r="A11" s="7" t="str">
        <f t="shared" si="0"/>
        <v>No Class Assigned-Interm Designated-Category 1</v>
      </c>
      <c r="B11" t="s">
        <v>66</v>
      </c>
      <c r="C11">
        <v>61025</v>
      </c>
      <c r="D11" t="s">
        <v>57</v>
      </c>
      <c r="E11" s="1">
        <v>42370</v>
      </c>
      <c r="G11" t="s">
        <v>25</v>
      </c>
      <c r="H11" t="s">
        <v>27</v>
      </c>
      <c r="I11" t="s">
        <v>20</v>
      </c>
      <c r="J11" t="s">
        <v>21</v>
      </c>
      <c r="K11">
        <v>0</v>
      </c>
      <c r="L11">
        <v>4.4999999999999997E-3</v>
      </c>
      <c r="M11">
        <v>4.0000000000000001E-3</v>
      </c>
      <c r="N11">
        <v>3.5000000000000001E-3</v>
      </c>
      <c r="O11">
        <v>0</v>
      </c>
      <c r="P11">
        <v>0</v>
      </c>
      <c r="Q11">
        <v>0</v>
      </c>
      <c r="R11">
        <v>0</v>
      </c>
    </row>
    <row r="12" spans="1:18" hidden="1" x14ac:dyDescent="0.35">
      <c r="A12" s="7" t="str">
        <f t="shared" si="0"/>
        <v>No Class Assigned-Interm Designated-Category 2</v>
      </c>
      <c r="B12" t="s">
        <v>67</v>
      </c>
      <c r="C12">
        <v>61025</v>
      </c>
      <c r="D12" t="s">
        <v>57</v>
      </c>
      <c r="E12" s="1">
        <v>42370</v>
      </c>
      <c r="G12" t="s">
        <v>25</v>
      </c>
      <c r="H12" t="s">
        <v>27</v>
      </c>
      <c r="I12" t="s">
        <v>29</v>
      </c>
      <c r="J12" t="s">
        <v>21</v>
      </c>
      <c r="K12">
        <v>0</v>
      </c>
      <c r="L12">
        <v>4.4999999999999997E-3</v>
      </c>
      <c r="M12">
        <v>4.0000000000000001E-3</v>
      </c>
      <c r="N12">
        <v>3.5000000000000001E-3</v>
      </c>
      <c r="O12">
        <v>0</v>
      </c>
      <c r="P12">
        <v>0</v>
      </c>
      <c r="Q12">
        <v>0</v>
      </c>
      <c r="R12">
        <v>0</v>
      </c>
    </row>
    <row r="13" spans="1:18" hidden="1" x14ac:dyDescent="0.35">
      <c r="A13" s="7" t="str">
        <f t="shared" si="0"/>
        <v>No Class Assigned-Interm Designated-Category 3</v>
      </c>
      <c r="B13" t="s">
        <v>68</v>
      </c>
      <c r="C13">
        <v>61025</v>
      </c>
      <c r="D13" t="s">
        <v>57</v>
      </c>
      <c r="E13" s="1">
        <v>42370</v>
      </c>
      <c r="G13" t="s">
        <v>25</v>
      </c>
      <c r="H13" t="s">
        <v>27</v>
      </c>
      <c r="I13" t="s">
        <v>31</v>
      </c>
      <c r="J13" t="s">
        <v>21</v>
      </c>
      <c r="K13">
        <v>0.01</v>
      </c>
      <c r="L13">
        <v>0.01</v>
      </c>
      <c r="M13">
        <v>0.01</v>
      </c>
      <c r="N13">
        <v>0.01</v>
      </c>
      <c r="O13">
        <v>0</v>
      </c>
      <c r="P13">
        <v>0</v>
      </c>
      <c r="Q13">
        <v>0</v>
      </c>
      <c r="R13">
        <v>0</v>
      </c>
    </row>
    <row r="14" spans="1:18" x14ac:dyDescent="0.35">
      <c r="A14" s="7" t="str">
        <f t="shared" si="0"/>
        <v>Language-Designated-Category 1</v>
      </c>
      <c r="B14" t="s">
        <v>69</v>
      </c>
      <c r="C14">
        <v>61050</v>
      </c>
      <c r="D14" t="s">
        <v>57</v>
      </c>
      <c r="E14" s="1">
        <v>42370</v>
      </c>
      <c r="G14" t="s">
        <v>23</v>
      </c>
      <c r="H14" t="s">
        <v>39</v>
      </c>
      <c r="I14" t="s">
        <v>20</v>
      </c>
      <c r="J14" t="s">
        <v>21</v>
      </c>
      <c r="K14">
        <v>0</v>
      </c>
      <c r="L14">
        <v>3.5000000000000001E-3</v>
      </c>
      <c r="M14">
        <v>3.5000000000000001E-3</v>
      </c>
      <c r="N14">
        <v>3.5000000000000001E-3</v>
      </c>
      <c r="O14">
        <v>0</v>
      </c>
      <c r="P14">
        <v>0</v>
      </c>
      <c r="Q14">
        <v>0</v>
      </c>
      <c r="R14">
        <v>0</v>
      </c>
    </row>
    <row r="15" spans="1:18" x14ac:dyDescent="0.35">
      <c r="A15" s="7" t="str">
        <f t="shared" si="0"/>
        <v>Language-Designated-Category 2</v>
      </c>
      <c r="B15" t="s">
        <v>70</v>
      </c>
      <c r="C15">
        <v>61050</v>
      </c>
      <c r="D15" t="s">
        <v>57</v>
      </c>
      <c r="E15" s="1">
        <v>42370</v>
      </c>
      <c r="G15" t="s">
        <v>23</v>
      </c>
      <c r="H15" t="s">
        <v>39</v>
      </c>
      <c r="I15" t="s">
        <v>29</v>
      </c>
      <c r="J15" t="s">
        <v>21</v>
      </c>
      <c r="K15">
        <v>0</v>
      </c>
      <c r="L15">
        <v>3.5000000000000001E-3</v>
      </c>
      <c r="M15">
        <v>3.5000000000000001E-3</v>
      </c>
      <c r="N15">
        <v>3.5000000000000001E-3</v>
      </c>
      <c r="O15">
        <v>0</v>
      </c>
      <c r="P15">
        <v>0</v>
      </c>
      <c r="Q15">
        <v>0</v>
      </c>
      <c r="R15">
        <v>0</v>
      </c>
    </row>
    <row r="16" spans="1:18" x14ac:dyDescent="0.35">
      <c r="A16" s="7" t="str">
        <f t="shared" si="0"/>
        <v>Language-Designated-Category 3</v>
      </c>
      <c r="B16" t="s">
        <v>71</v>
      </c>
      <c r="C16">
        <v>61050</v>
      </c>
      <c r="D16" t="s">
        <v>57</v>
      </c>
      <c r="E16" s="1">
        <v>42370</v>
      </c>
      <c r="G16" t="s">
        <v>23</v>
      </c>
      <c r="H16" t="s">
        <v>39</v>
      </c>
      <c r="I16" t="s">
        <v>31</v>
      </c>
      <c r="J16" t="s">
        <v>21</v>
      </c>
      <c r="K16">
        <v>3.5000000000000001E-3</v>
      </c>
      <c r="L16">
        <v>0.01</v>
      </c>
      <c r="M16">
        <v>0.01</v>
      </c>
      <c r="N16">
        <v>0.01</v>
      </c>
      <c r="O16">
        <v>0</v>
      </c>
      <c r="P16">
        <v>0</v>
      </c>
      <c r="Q16">
        <v>0</v>
      </c>
      <c r="R16">
        <v>0</v>
      </c>
    </row>
    <row r="17" spans="1:18" x14ac:dyDescent="0.35">
      <c r="A17" s="7" t="str">
        <f t="shared" si="0"/>
        <v>Language-Interm Designated-Category 1</v>
      </c>
      <c r="B17" t="s">
        <v>72</v>
      </c>
      <c r="C17">
        <v>61025</v>
      </c>
      <c r="D17" t="s">
        <v>57</v>
      </c>
      <c r="E17" s="1">
        <v>42370</v>
      </c>
      <c r="G17" t="s">
        <v>25</v>
      </c>
      <c r="H17" t="s">
        <v>39</v>
      </c>
      <c r="I17" t="s">
        <v>20</v>
      </c>
      <c r="J17" t="s">
        <v>21</v>
      </c>
      <c r="K17">
        <v>0</v>
      </c>
      <c r="L17">
        <v>3.5000000000000001E-3</v>
      </c>
      <c r="M17">
        <v>3.5000000000000001E-3</v>
      </c>
      <c r="N17">
        <v>3.5000000000000001E-3</v>
      </c>
      <c r="O17">
        <v>0</v>
      </c>
      <c r="P17">
        <v>0</v>
      </c>
      <c r="Q17">
        <v>0</v>
      </c>
      <c r="R17">
        <v>0</v>
      </c>
    </row>
    <row r="18" spans="1:18" x14ac:dyDescent="0.35">
      <c r="A18" s="7" t="str">
        <f t="shared" si="0"/>
        <v>Language-Interm Designated-Category 2</v>
      </c>
      <c r="B18" t="s">
        <v>73</v>
      </c>
      <c r="C18">
        <v>61025</v>
      </c>
      <c r="D18" t="s">
        <v>57</v>
      </c>
      <c r="E18" s="1">
        <v>42370</v>
      </c>
      <c r="G18" t="s">
        <v>25</v>
      </c>
      <c r="H18" t="s">
        <v>39</v>
      </c>
      <c r="I18" t="s">
        <v>29</v>
      </c>
      <c r="J18" t="s">
        <v>21</v>
      </c>
      <c r="K18">
        <v>0</v>
      </c>
      <c r="L18">
        <v>3.5000000000000001E-3</v>
      </c>
      <c r="M18">
        <v>3.5000000000000001E-3</v>
      </c>
      <c r="N18">
        <v>3.5000000000000001E-3</v>
      </c>
      <c r="O18">
        <v>0</v>
      </c>
      <c r="P18">
        <v>0</v>
      </c>
      <c r="Q18">
        <v>0</v>
      </c>
      <c r="R18">
        <v>0</v>
      </c>
    </row>
    <row r="19" spans="1:18" x14ac:dyDescent="0.35">
      <c r="A19" s="7" t="str">
        <f t="shared" si="0"/>
        <v>Language-Interm Designated-Category 3</v>
      </c>
      <c r="B19" t="s">
        <v>74</v>
      </c>
      <c r="C19">
        <v>61025</v>
      </c>
      <c r="D19" t="s">
        <v>57</v>
      </c>
      <c r="E19" s="1">
        <v>42370</v>
      </c>
      <c r="G19" t="s">
        <v>25</v>
      </c>
      <c r="H19" t="s">
        <v>39</v>
      </c>
      <c r="I19" t="s">
        <v>31</v>
      </c>
      <c r="J19" t="s">
        <v>21</v>
      </c>
      <c r="K19">
        <v>3.5000000000000001E-3</v>
      </c>
      <c r="L19">
        <v>0.01</v>
      </c>
      <c r="M19">
        <v>0.01</v>
      </c>
      <c r="N19">
        <v>0.01</v>
      </c>
      <c r="O19">
        <v>0</v>
      </c>
      <c r="P19">
        <v>0</v>
      </c>
      <c r="Q19">
        <v>0</v>
      </c>
      <c r="R19">
        <v>0</v>
      </c>
    </row>
    <row r="20" spans="1:18" hidden="1" x14ac:dyDescent="0.35">
      <c r="A20" s="7" t="str">
        <f t="shared" si="0"/>
        <v>Post Program Payment-Designated-Category 1</v>
      </c>
      <c r="B20" t="s">
        <v>75</v>
      </c>
      <c r="C20">
        <v>61050</v>
      </c>
      <c r="D20" t="s">
        <v>57</v>
      </c>
      <c r="E20" s="1">
        <v>42370</v>
      </c>
      <c r="G20" t="s">
        <v>23</v>
      </c>
      <c r="H20" t="s">
        <v>45</v>
      </c>
      <c r="I20" t="s">
        <v>20</v>
      </c>
      <c r="J20" t="s">
        <v>21</v>
      </c>
      <c r="K20">
        <v>0</v>
      </c>
      <c r="L20">
        <v>0</v>
      </c>
      <c r="M20">
        <v>0</v>
      </c>
      <c r="N20">
        <v>0</v>
      </c>
      <c r="O20">
        <v>0</v>
      </c>
      <c r="P20">
        <v>10</v>
      </c>
      <c r="Q20">
        <v>10</v>
      </c>
      <c r="R20">
        <v>10</v>
      </c>
    </row>
    <row r="21" spans="1:18" hidden="1" x14ac:dyDescent="0.35">
      <c r="A21" s="7" t="str">
        <f t="shared" si="0"/>
        <v>Post Program Payment-Designated-Category 2</v>
      </c>
      <c r="B21" t="s">
        <v>76</v>
      </c>
      <c r="C21">
        <v>61050</v>
      </c>
      <c r="D21" t="s">
        <v>57</v>
      </c>
      <c r="E21" s="1">
        <v>42370</v>
      </c>
      <c r="G21" t="s">
        <v>23</v>
      </c>
      <c r="H21" t="s">
        <v>45</v>
      </c>
      <c r="I21" t="s">
        <v>29</v>
      </c>
      <c r="J21" t="s">
        <v>21</v>
      </c>
      <c r="K21">
        <v>0</v>
      </c>
      <c r="L21">
        <v>0</v>
      </c>
      <c r="M21">
        <v>0</v>
      </c>
      <c r="N21">
        <v>0</v>
      </c>
      <c r="O21">
        <v>0</v>
      </c>
      <c r="P21">
        <v>10</v>
      </c>
      <c r="Q21">
        <v>10</v>
      </c>
      <c r="R21">
        <v>10</v>
      </c>
    </row>
    <row r="22" spans="1:18" hidden="1" x14ac:dyDescent="0.35">
      <c r="A22" s="7" t="str">
        <f t="shared" si="0"/>
        <v>Post Program Payment-Designated-Category 3</v>
      </c>
      <c r="B22" t="s">
        <v>77</v>
      </c>
      <c r="C22">
        <v>61050</v>
      </c>
      <c r="D22" t="s">
        <v>57</v>
      </c>
      <c r="E22" s="1">
        <v>42370</v>
      </c>
      <c r="G22" t="s">
        <v>23</v>
      </c>
      <c r="H22" t="s">
        <v>45</v>
      </c>
      <c r="I22" t="s">
        <v>31</v>
      </c>
      <c r="J22" t="s">
        <v>21</v>
      </c>
      <c r="K22">
        <v>0</v>
      </c>
      <c r="L22">
        <v>0</v>
      </c>
      <c r="M22">
        <v>0</v>
      </c>
      <c r="N22">
        <v>0</v>
      </c>
      <c r="O22">
        <v>10</v>
      </c>
      <c r="P22">
        <v>10</v>
      </c>
      <c r="Q22">
        <v>10</v>
      </c>
      <c r="R22">
        <v>10</v>
      </c>
    </row>
    <row r="23" spans="1:18" hidden="1" x14ac:dyDescent="0.35">
      <c r="A23" s="7" t="str">
        <f t="shared" si="0"/>
        <v>Post Program Payment-Interm Designated-Category 1</v>
      </c>
      <c r="B23" t="s">
        <v>78</v>
      </c>
      <c r="C23">
        <v>61025</v>
      </c>
      <c r="D23" t="s">
        <v>57</v>
      </c>
      <c r="E23" s="1">
        <v>42370</v>
      </c>
      <c r="G23" t="s">
        <v>25</v>
      </c>
      <c r="H23" t="s">
        <v>45</v>
      </c>
      <c r="I23" t="s">
        <v>20</v>
      </c>
      <c r="J23" t="s">
        <v>21</v>
      </c>
      <c r="K23">
        <v>0</v>
      </c>
      <c r="L23">
        <v>0</v>
      </c>
      <c r="M23">
        <v>0</v>
      </c>
      <c r="N23">
        <v>0</v>
      </c>
      <c r="O23">
        <v>0</v>
      </c>
      <c r="P23">
        <v>10</v>
      </c>
      <c r="Q23">
        <v>10</v>
      </c>
      <c r="R23">
        <v>10</v>
      </c>
    </row>
    <row r="24" spans="1:18" hidden="1" x14ac:dyDescent="0.35">
      <c r="A24" s="7" t="str">
        <f t="shared" si="0"/>
        <v>Post Program Payment-Interm Designated-Category 2</v>
      </c>
      <c r="B24" t="s">
        <v>79</v>
      </c>
      <c r="C24">
        <v>61025</v>
      </c>
      <c r="D24" t="s">
        <v>57</v>
      </c>
      <c r="E24" s="1">
        <v>42370</v>
      </c>
      <c r="G24" t="s">
        <v>25</v>
      </c>
      <c r="H24" t="s">
        <v>45</v>
      </c>
      <c r="I24" t="s">
        <v>29</v>
      </c>
      <c r="J24" t="s">
        <v>21</v>
      </c>
      <c r="K24">
        <v>0</v>
      </c>
      <c r="L24">
        <v>0</v>
      </c>
      <c r="M24">
        <v>0</v>
      </c>
      <c r="N24">
        <v>0</v>
      </c>
      <c r="O24">
        <v>0</v>
      </c>
      <c r="P24">
        <v>10</v>
      </c>
      <c r="Q24">
        <v>10</v>
      </c>
      <c r="R24">
        <v>10</v>
      </c>
    </row>
    <row r="25" spans="1:18" hidden="1" x14ac:dyDescent="0.35">
      <c r="A25" s="7" t="str">
        <f t="shared" si="0"/>
        <v>Post Program Payment-Interm Designated-Category 3</v>
      </c>
      <c r="B25" t="s">
        <v>80</v>
      </c>
      <c r="C25">
        <v>61025</v>
      </c>
      <c r="D25" t="s">
        <v>57</v>
      </c>
      <c r="E25" s="1">
        <v>42370</v>
      </c>
      <c r="G25" t="s">
        <v>25</v>
      </c>
      <c r="H25" t="s">
        <v>45</v>
      </c>
      <c r="I25" t="s">
        <v>31</v>
      </c>
      <c r="J25" t="s">
        <v>21</v>
      </c>
      <c r="K25">
        <v>0</v>
      </c>
      <c r="L25">
        <v>0</v>
      </c>
      <c r="M25">
        <v>0</v>
      </c>
      <c r="N25">
        <v>0</v>
      </c>
      <c r="O25">
        <v>10</v>
      </c>
      <c r="P25">
        <v>10</v>
      </c>
      <c r="Q25">
        <v>10</v>
      </c>
      <c r="R25">
        <v>10</v>
      </c>
    </row>
    <row r="26" spans="1:18" x14ac:dyDescent="0.35">
      <c r="A26" s="7" t="str">
        <f t="shared" si="0"/>
        <v>Regulatory Body-Registered-Category 1</v>
      </c>
      <c r="B26" t="s">
        <v>81</v>
      </c>
      <c r="C26">
        <v>61000</v>
      </c>
      <c r="D26" t="s">
        <v>57</v>
      </c>
      <c r="E26" s="1">
        <v>42370</v>
      </c>
      <c r="G26" t="s">
        <v>19</v>
      </c>
      <c r="H26" t="s">
        <v>47</v>
      </c>
      <c r="I26" t="s">
        <v>20</v>
      </c>
      <c r="J26" t="s">
        <v>21</v>
      </c>
      <c r="K26">
        <v>0</v>
      </c>
      <c r="L26">
        <v>3.5000000000000001E-3</v>
      </c>
      <c r="M26">
        <v>3.5000000000000001E-3</v>
      </c>
      <c r="N26">
        <v>3.5000000000000001E-3</v>
      </c>
      <c r="O26">
        <v>0</v>
      </c>
      <c r="P26">
        <v>0</v>
      </c>
      <c r="Q26">
        <v>0</v>
      </c>
      <c r="R26">
        <v>0</v>
      </c>
    </row>
    <row r="27" spans="1:18" x14ac:dyDescent="0.35">
      <c r="A27" s="7" t="str">
        <f t="shared" si="0"/>
        <v>Regulatory Body-Registered-Category 2</v>
      </c>
      <c r="B27" t="s">
        <v>82</v>
      </c>
      <c r="C27">
        <v>61000</v>
      </c>
      <c r="D27" t="s">
        <v>57</v>
      </c>
      <c r="E27" s="1">
        <v>42370</v>
      </c>
      <c r="G27" t="s">
        <v>19</v>
      </c>
      <c r="H27" t="s">
        <v>47</v>
      </c>
      <c r="I27" t="s">
        <v>29</v>
      </c>
      <c r="J27" t="s">
        <v>21</v>
      </c>
      <c r="K27">
        <v>0</v>
      </c>
      <c r="L27">
        <v>3.5000000000000001E-3</v>
      </c>
      <c r="M27">
        <v>3.5000000000000001E-3</v>
      </c>
      <c r="N27">
        <v>3.5000000000000001E-3</v>
      </c>
      <c r="O27">
        <v>0</v>
      </c>
      <c r="P27">
        <v>0</v>
      </c>
      <c r="Q27">
        <v>0</v>
      </c>
      <c r="R27">
        <v>0</v>
      </c>
    </row>
    <row r="28" spans="1:18" x14ac:dyDescent="0.35">
      <c r="A28" s="7" t="str">
        <f t="shared" si="0"/>
        <v>Regulatory Body-Registered-Category 3</v>
      </c>
      <c r="B28" t="s">
        <v>83</v>
      </c>
      <c r="C28">
        <v>61000</v>
      </c>
      <c r="D28" t="s">
        <v>57</v>
      </c>
      <c r="E28" s="1">
        <v>42370</v>
      </c>
      <c r="G28" t="s">
        <v>19</v>
      </c>
      <c r="H28" t="s">
        <v>47</v>
      </c>
      <c r="I28" t="s">
        <v>31</v>
      </c>
      <c r="J28" t="s">
        <v>21</v>
      </c>
      <c r="K28">
        <v>3.5000000000000001E-3</v>
      </c>
      <c r="L28">
        <v>0.01</v>
      </c>
      <c r="M28">
        <v>0.01</v>
      </c>
      <c r="N28">
        <v>0.01</v>
      </c>
      <c r="O28">
        <v>0</v>
      </c>
      <c r="P28">
        <v>0</v>
      </c>
      <c r="Q28">
        <v>0</v>
      </c>
      <c r="R28">
        <v>0</v>
      </c>
    </row>
    <row r="29" spans="1:18" x14ac:dyDescent="0.35">
      <c r="A29" s="7" t="str">
        <f t="shared" si="0"/>
        <v>Regulatory Body-Designated-Category 1</v>
      </c>
      <c r="B29" t="s">
        <v>84</v>
      </c>
      <c r="C29">
        <v>61050</v>
      </c>
      <c r="D29" t="s">
        <v>57</v>
      </c>
      <c r="E29" s="1">
        <v>42370</v>
      </c>
      <c r="G29" t="s">
        <v>23</v>
      </c>
      <c r="H29" t="s">
        <v>47</v>
      </c>
      <c r="I29" t="s">
        <v>20</v>
      </c>
      <c r="J29" t="s">
        <v>21</v>
      </c>
      <c r="K29">
        <v>0</v>
      </c>
      <c r="L29">
        <v>3.5000000000000001E-3</v>
      </c>
      <c r="M29">
        <v>3.5000000000000001E-3</v>
      </c>
      <c r="N29">
        <v>3.5000000000000001E-3</v>
      </c>
      <c r="O29">
        <v>0</v>
      </c>
      <c r="P29">
        <v>0</v>
      </c>
      <c r="Q29">
        <v>0</v>
      </c>
      <c r="R29">
        <v>0</v>
      </c>
    </row>
    <row r="30" spans="1:18" x14ac:dyDescent="0.35">
      <c r="A30" s="7" t="str">
        <f t="shared" si="0"/>
        <v>Regulatory Body-Designated-Category 2</v>
      </c>
      <c r="B30" t="s">
        <v>85</v>
      </c>
      <c r="C30">
        <v>61050</v>
      </c>
      <c r="D30" t="s">
        <v>57</v>
      </c>
      <c r="E30" s="1">
        <v>42370</v>
      </c>
      <c r="G30" t="s">
        <v>23</v>
      </c>
      <c r="H30" t="s">
        <v>47</v>
      </c>
      <c r="I30" t="s">
        <v>29</v>
      </c>
      <c r="J30" t="s">
        <v>21</v>
      </c>
      <c r="K30">
        <v>0</v>
      </c>
      <c r="L30">
        <v>3.5000000000000001E-3</v>
      </c>
      <c r="M30">
        <v>3.5000000000000001E-3</v>
      </c>
      <c r="N30">
        <v>3.5000000000000001E-3</v>
      </c>
      <c r="O30">
        <v>0</v>
      </c>
      <c r="P30">
        <v>0</v>
      </c>
      <c r="Q30">
        <v>0</v>
      </c>
      <c r="R30">
        <v>0</v>
      </c>
    </row>
    <row r="31" spans="1:18" x14ac:dyDescent="0.35">
      <c r="A31" s="7" t="str">
        <f t="shared" si="0"/>
        <v>Regulatory Body-Designated-Category 3</v>
      </c>
      <c r="B31" t="s">
        <v>86</v>
      </c>
      <c r="C31">
        <v>61050</v>
      </c>
      <c r="D31" t="s">
        <v>57</v>
      </c>
      <c r="E31" s="1">
        <v>42370</v>
      </c>
      <c r="G31" t="s">
        <v>23</v>
      </c>
      <c r="H31" t="s">
        <v>47</v>
      </c>
      <c r="I31" t="s">
        <v>31</v>
      </c>
      <c r="J31" t="s">
        <v>21</v>
      </c>
      <c r="K31">
        <v>3.5000000000000001E-3</v>
      </c>
      <c r="L31">
        <v>0.01</v>
      </c>
      <c r="M31">
        <v>0.01</v>
      </c>
      <c r="N31">
        <v>0.01</v>
      </c>
      <c r="O31">
        <v>0</v>
      </c>
      <c r="P31">
        <v>0</v>
      </c>
      <c r="Q31">
        <v>0</v>
      </c>
      <c r="R31">
        <v>0</v>
      </c>
    </row>
    <row r="32" spans="1:18" x14ac:dyDescent="0.35">
      <c r="A32" s="7" t="str">
        <f t="shared" si="0"/>
        <v>Regulatory Body-Interm Designated-Category 1</v>
      </c>
      <c r="B32" t="s">
        <v>87</v>
      </c>
      <c r="C32">
        <v>61025</v>
      </c>
      <c r="D32" t="s">
        <v>57</v>
      </c>
      <c r="E32" s="1">
        <v>42370</v>
      </c>
      <c r="G32" t="s">
        <v>25</v>
      </c>
      <c r="H32" t="s">
        <v>47</v>
      </c>
      <c r="I32" t="s">
        <v>20</v>
      </c>
      <c r="J32" t="s">
        <v>21</v>
      </c>
      <c r="K32">
        <v>0</v>
      </c>
      <c r="L32">
        <v>3.5000000000000001E-3</v>
      </c>
      <c r="M32">
        <v>3.5000000000000001E-3</v>
      </c>
      <c r="N32">
        <v>3.5000000000000001E-3</v>
      </c>
      <c r="O32">
        <v>0</v>
      </c>
      <c r="P32">
        <v>0</v>
      </c>
      <c r="Q32">
        <v>0</v>
      </c>
      <c r="R32">
        <v>0</v>
      </c>
    </row>
    <row r="33" spans="1:18" x14ac:dyDescent="0.35">
      <c r="A33" s="7" t="str">
        <f t="shared" si="0"/>
        <v>Regulatory Body-Interm Designated-Category 2</v>
      </c>
      <c r="B33" t="s">
        <v>88</v>
      </c>
      <c r="C33">
        <v>61025</v>
      </c>
      <c r="D33" t="s">
        <v>57</v>
      </c>
      <c r="E33" s="1">
        <v>42370</v>
      </c>
      <c r="G33" t="s">
        <v>25</v>
      </c>
      <c r="H33" t="s">
        <v>47</v>
      </c>
      <c r="I33" t="s">
        <v>29</v>
      </c>
      <c r="J33" t="s">
        <v>21</v>
      </c>
      <c r="K33">
        <v>0</v>
      </c>
      <c r="L33">
        <v>3.5000000000000001E-3</v>
      </c>
      <c r="M33">
        <v>3.5000000000000001E-3</v>
      </c>
      <c r="N33">
        <v>3.5000000000000001E-3</v>
      </c>
      <c r="O33">
        <v>0</v>
      </c>
      <c r="P33">
        <v>0</v>
      </c>
      <c r="Q33">
        <v>0</v>
      </c>
      <c r="R33">
        <v>0</v>
      </c>
    </row>
    <row r="34" spans="1:18" x14ac:dyDescent="0.35">
      <c r="A34" s="7" t="str">
        <f t="shared" si="0"/>
        <v>Regulatory Body-Interm Designated-Category 3</v>
      </c>
      <c r="B34" t="s">
        <v>89</v>
      </c>
      <c r="C34">
        <v>61025</v>
      </c>
      <c r="D34" t="s">
        <v>57</v>
      </c>
      <c r="E34" s="1">
        <v>42370</v>
      </c>
      <c r="G34" t="s">
        <v>25</v>
      </c>
      <c r="H34" t="s">
        <v>47</v>
      </c>
      <c r="I34" t="s">
        <v>31</v>
      </c>
      <c r="J34" t="s">
        <v>21</v>
      </c>
      <c r="K34">
        <v>3.5000000000000001E-3</v>
      </c>
      <c r="L34">
        <v>0.01</v>
      </c>
      <c r="M34">
        <v>0.01</v>
      </c>
      <c r="N34">
        <v>0.01</v>
      </c>
      <c r="O34">
        <v>0</v>
      </c>
      <c r="P34">
        <v>0</v>
      </c>
      <c r="Q34">
        <v>0</v>
      </c>
      <c r="R34">
        <v>0</v>
      </c>
    </row>
  </sheetData>
  <autoFilter ref="B1:R34" xr:uid="{F6625114-12C0-4785-8F8D-8BD60B9228C5}">
    <filterColumn colId="6">
      <filters>
        <filter val="Language"/>
        <filter val="Regulatory Body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05D7BD1C156428A3458F719C0CDF3" ma:contentTypeVersion="1" ma:contentTypeDescription="Create a new document." ma:contentTypeScope="" ma:versionID="3d1fb7f633acc88464210fc2f5ff1e46">
  <xsd:schema xmlns:xsd="http://www.w3.org/2001/XMLSchema" xmlns:xs="http://www.w3.org/2001/XMLSchema" xmlns:p="http://schemas.microsoft.com/office/2006/metadata/properties" xmlns:ns2="6682aced-9b66-48f6-805a-e3d0773e7390" targetNamespace="http://schemas.microsoft.com/office/2006/metadata/properties" ma:root="true" ma:fieldsID="726f410919cf9cc5ceadd6f08723897a" ns2:_="">
    <xsd:import namespace="6682aced-9b66-48f6-805a-e3d0773e73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2aced-9b66-48f6-805a-e3d0773e73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97166B-D5BF-426B-9A78-ECBA41D8A9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40A203-558E-45C1-9883-3D9C5F38F550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6682aced-9b66-48f6-805a-e3d0773e7390"/>
  </ds:schemaRefs>
</ds:datastoreItem>
</file>

<file path=customXml/itemProps3.xml><?xml version="1.0" encoding="utf-8"?>
<ds:datastoreItem xmlns:ds="http://schemas.openxmlformats.org/officeDocument/2006/customXml" ds:itemID="{38180F34-9ADE-4C8C-8571-D9DB324C6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82aced-9b66-48f6-805a-e3d0773e73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Calculator</vt:lpstr>
      <vt:lpstr>Lists</vt:lpstr>
      <vt:lpstr>New Grad Fee</vt:lpstr>
      <vt:lpstr> Pmt to Fund</vt:lpstr>
      <vt:lpstr>New Fixed Fee</vt:lpstr>
      <vt:lpstr>Pmt to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Blaszczyk, Thomas AEST:EX</dc:creator>
  <cp:lastModifiedBy>Hendry, Ian PSFS:EX</cp:lastModifiedBy>
  <dcterms:created xsi:type="dcterms:W3CDTF">2021-04-13T15:32:00Z</dcterms:created>
  <dcterms:modified xsi:type="dcterms:W3CDTF">2024-07-25T22:42:53Z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0x010100AE605D7BD1C156428A3458F719C0CDF3</vt:lpwstr>
  </property>
</Properties>
</file>