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p.idir.bcgov\s124\S24063\Private Training Institutions\Projects\Stakeholder Engagement and Policy\Website\"/>
    </mc:Choice>
  </mc:AlternateContent>
  <xr:revisionPtr revIDLastSave="0" documentId="13_ncr:1_{D79E2042-30E4-420D-BFFD-44F0217C169A}" xr6:coauthVersionLast="45" xr6:coauthVersionMax="45" xr10:uidLastSave="{00000000-0000-0000-0000-000000000000}"/>
  <workbookProtection workbookAlgorithmName="SHA-512" workbookHashValue="ZtPnTeimDrQ4HABHLrO0FlaexjhBlcL47V/rflv9BugFE5bSJTd5oNE+erSHHvF4ifNP4F8L8iAD2GBViZ91aA==" workbookSaltValue="WBNNBlSP6gn7BBcJAm5F+g==" workbookSpinCount="100000" lockStructure="1"/>
  <bookViews>
    <workbookView xWindow="-120" yWindow="-120" windowWidth="29040" windowHeight="15840" tabRatio="738" xr2:uid="{ECB1880D-2D81-4ED0-99B6-F25DA02F47B3}"/>
  </bookViews>
  <sheets>
    <sheet name="Calculator" sheetId="7" r:id="rId1"/>
    <sheet name="Lists" sheetId="8" state="hidden" r:id="rId2"/>
    <sheet name="New Grad Fee" sheetId="5" state="hidden" r:id="rId3"/>
    <sheet name="New Pmt to Fund" sheetId="10" state="hidden" r:id="rId4"/>
    <sheet name="New Fixed Fee" sheetId="9" state="hidden" r:id="rId5"/>
    <sheet name="New Fixed Fee Rev Bands" sheetId="6" state="hidden" r:id="rId6"/>
    <sheet name="Grad Fee" sheetId="11" state="hidden" r:id="rId7"/>
    <sheet name="Pmt to Fund" sheetId="2" state="hidden" r:id="rId8"/>
    <sheet name="Fixed Fee Rev Bands" sheetId="3" state="hidden" r:id="rId9"/>
  </sheets>
  <definedNames>
    <definedName name="_xlnm._FilterDatabase" localSheetId="5" hidden="1">'New Fixed Fee Rev Bands'!$A$1:$J$34</definedName>
    <definedName name="_xlnm._FilterDatabase" localSheetId="2" hidden="1">'New Grad Fee'!$A$1:$R$67</definedName>
    <definedName name="_xlnm._FilterDatabase" localSheetId="3" hidden="1">'New Pmt to Fund'!$A$1:$R$34</definedName>
    <definedName name="_xlnm._FilterDatabase" localSheetId="7" hidden="1">'Pmt to Fund'!$B$1:$R$34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0" i="5" l="1"/>
  <c r="A21" i="5"/>
  <c r="A22" i="5"/>
  <c r="A23" i="5"/>
  <c r="A24" i="5"/>
  <c r="A25" i="5"/>
  <c r="D7" i="7" l="1"/>
  <c r="D8" i="7"/>
  <c r="D9" i="7"/>
  <c r="D11" i="7"/>
  <c r="D6" i="7"/>
  <c r="C20" i="7" l="1"/>
  <c r="E20" i="7" s="1"/>
  <c r="D21" i="7"/>
  <c r="C21" i="7"/>
  <c r="E21" i="7" l="1"/>
  <c r="F10" i="7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2" i="2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2" i="11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3" i="10"/>
  <c r="A2" i="10"/>
  <c r="F9" i="7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6" i="5"/>
  <c r="A27" i="5"/>
  <c r="A28" i="5"/>
  <c r="A29" i="5"/>
  <c r="A30" i="5"/>
  <c r="A31" i="5"/>
  <c r="A32" i="5"/>
  <c r="A33" i="5"/>
  <c r="A34" i="5"/>
  <c r="A2" i="5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3" i="3"/>
  <c r="M4" i="3"/>
  <c r="M5" i="3"/>
  <c r="M6" i="3"/>
  <c r="M7" i="3"/>
  <c r="M8" i="3"/>
  <c r="M9" i="3"/>
  <c r="M10" i="3"/>
  <c r="M11" i="3"/>
  <c r="M12" i="3"/>
  <c r="M2" i="3"/>
  <c r="C18" i="7" l="1"/>
  <c r="C25" i="7" s="1"/>
  <c r="C17" i="7"/>
  <c r="D17" i="7"/>
  <c r="D18" i="7"/>
  <c r="C22" i="7"/>
  <c r="D22" i="7"/>
  <c r="G12" i="6"/>
  <c r="G2" i="6"/>
  <c r="G3" i="6"/>
  <c r="G4" i="6"/>
  <c r="G5" i="6"/>
  <c r="G6" i="6"/>
  <c r="G7" i="6"/>
  <c r="G8" i="6"/>
  <c r="G9" i="6"/>
  <c r="G10" i="6"/>
  <c r="G11" i="6"/>
  <c r="B13" i="7" l="1"/>
  <c r="E22" i="7"/>
  <c r="D25" i="7"/>
  <c r="E25" i="7" s="1"/>
  <c r="C24" i="7"/>
  <c r="C26" i="7" s="1"/>
  <c r="D24" i="7"/>
  <c r="E24" i="7" l="1"/>
  <c r="E26" i="7" s="1"/>
  <c r="D26" i="7"/>
  <c r="G22" i="6" l="1"/>
  <c r="G23" i="6"/>
  <c r="G13" i="6"/>
  <c r="G20" i="6"/>
  <c r="G17" i="6"/>
  <c r="G18" i="6"/>
  <c r="G14" i="6"/>
  <c r="G16" i="6"/>
  <c r="G19" i="6"/>
  <c r="G15" i="6"/>
  <c r="G21" i="6"/>
  <c r="G31" i="6"/>
  <c r="G32" i="6"/>
  <c r="G27" i="6"/>
  <c r="G33" i="6"/>
  <c r="G29" i="6"/>
  <c r="G24" i="6"/>
  <c r="G34" i="6"/>
  <c r="G25" i="6"/>
  <c r="G26" i="6"/>
  <c r="G28" i="6"/>
  <c r="G30" i="6"/>
</calcChain>
</file>

<file path=xl/sharedStrings.xml><?xml version="1.0" encoding="utf-8"?>
<sst xmlns="http://schemas.openxmlformats.org/spreadsheetml/2006/main" count="1160" uniqueCount="194">
  <si>
    <t>Code</t>
  </si>
  <si>
    <t>G/L Account No.</t>
  </si>
  <si>
    <t>Fee Type</t>
  </si>
  <si>
    <t>Start Date</t>
  </si>
  <si>
    <t>End Date</t>
  </si>
  <si>
    <t>Institution Certificate</t>
  </si>
  <si>
    <t>Institution Class</t>
  </si>
  <si>
    <t>Category Assignment</t>
  </si>
  <si>
    <t>Default</t>
  </si>
  <si>
    <t>Two Yr (%)</t>
  </si>
  <si>
    <t>Five Yr (%)</t>
  </si>
  <si>
    <t>Eleven Yr (%)</t>
  </si>
  <si>
    <t>Eleven PLUS Yr (%)</t>
  </si>
  <si>
    <t>Less than 2 Yr ($)</t>
  </si>
  <si>
    <t>Two or more but less than Five Yr ($)</t>
  </si>
  <si>
    <t>Five or more years but less than Eleven Yr ($)</t>
  </si>
  <si>
    <t>Eleven PLUS Yr ($)</t>
  </si>
  <si>
    <t>GF-AI-CERT-1</t>
  </si>
  <si>
    <t>Graduated Fee</t>
  </si>
  <si>
    <t>Registered</t>
  </si>
  <si>
    <t>Category 1</t>
  </si>
  <si>
    <t>No</t>
  </si>
  <si>
    <t>GF-AI-DESG-1</t>
  </si>
  <si>
    <t>Designated</t>
  </si>
  <si>
    <t>GF-AI-INTD-1</t>
  </si>
  <si>
    <t>Interm Designated</t>
  </si>
  <si>
    <t>GF-CT-CERT-1</t>
  </si>
  <si>
    <t>No Class Assigned</t>
  </si>
  <si>
    <t>GF-CT-CERT-2</t>
  </si>
  <si>
    <t>Category 2</t>
  </si>
  <si>
    <t>GF-CT-CERT-3</t>
  </si>
  <si>
    <t>Category 3</t>
  </si>
  <si>
    <t>GF-CT-DESG-1</t>
  </si>
  <si>
    <t>GF-CT-DESG-2</t>
  </si>
  <si>
    <t>GF-CT-DESG-3</t>
  </si>
  <si>
    <t>GF-CT-INTD-1</t>
  </si>
  <si>
    <t>GF-CT-INTD-2</t>
  </si>
  <si>
    <t>GF-CT-INTD-3</t>
  </si>
  <si>
    <t>GF-LI-DESG-1</t>
  </si>
  <si>
    <t>Language</t>
  </si>
  <si>
    <t>GF-LI-DESG-2</t>
  </si>
  <si>
    <t>GF-LI-DESG-3</t>
  </si>
  <si>
    <t>GF-LI-INTD-1</t>
  </si>
  <si>
    <t>GF-LI-INTD-2</t>
  </si>
  <si>
    <t>GF-LI-INTD-3</t>
  </si>
  <si>
    <t>GF-PP-DESG-1</t>
  </si>
  <si>
    <t>Post Program Payment</t>
  </si>
  <si>
    <t>GF-PP-DESG-2</t>
  </si>
  <si>
    <t>GF-PP-DESG-3</t>
  </si>
  <si>
    <t>GF-PP-INTD-1</t>
  </si>
  <si>
    <t>GF-PP-INTD-2</t>
  </si>
  <si>
    <t>GF-PP-INTD-3</t>
  </si>
  <si>
    <t>GF-RB-CERT-1</t>
  </si>
  <si>
    <t>Regulatory Body</t>
  </si>
  <si>
    <t>GF-RB-CERT-2</t>
  </si>
  <si>
    <t>GF-RB-CERT-3</t>
  </si>
  <si>
    <t>GF-RB-DESG-1</t>
  </si>
  <si>
    <t>GF-RB-DESG-2</t>
  </si>
  <si>
    <t>GF-RB-DESG-3</t>
  </si>
  <si>
    <t>GF-RB-INTD-1</t>
  </si>
  <si>
    <t>GF-RB-INTD-2</t>
  </si>
  <si>
    <t>GF-RB-INTD-3</t>
  </si>
  <si>
    <t>PF-AI-CERT-1</t>
  </si>
  <si>
    <t>Payment To Fund</t>
  </si>
  <si>
    <t>PF-AI-DESG-1</t>
  </si>
  <si>
    <t>PF-AI-INTD-1</t>
  </si>
  <si>
    <t>PF-CT-CERT-1</t>
  </si>
  <si>
    <t>PF-CT-CERT-2</t>
  </si>
  <si>
    <t>PF-CT-CERT-3</t>
  </si>
  <si>
    <t>PF-CT-DESG-1</t>
  </si>
  <si>
    <t>PF-CT-DESG-2</t>
  </si>
  <si>
    <t>PF-CT-DESG-3</t>
  </si>
  <si>
    <t>PF-CT-INTD-1</t>
  </si>
  <si>
    <t>PF-CT-INTD-2</t>
  </si>
  <si>
    <t>PF-CT-INTD-3</t>
  </si>
  <si>
    <t>PF-LI-DESG-1</t>
  </si>
  <si>
    <t>PF-LI-DESG-2</t>
  </si>
  <si>
    <t>PF-LI-DESG-3</t>
  </si>
  <si>
    <t>PF-LI-INTD-1</t>
  </si>
  <si>
    <t>PF-LI-INTD-2</t>
  </si>
  <si>
    <t>PF-LI-INTD-3</t>
  </si>
  <si>
    <t>PF-PP-DESG-1</t>
  </si>
  <si>
    <t>PF-PP-DESG-2</t>
  </si>
  <si>
    <t>PF-PP-DESG-3</t>
  </si>
  <si>
    <t>PF-PP-INTD-1</t>
  </si>
  <si>
    <t>PF-PP-INTD-2</t>
  </si>
  <si>
    <t>PF-PP-INTD-3</t>
  </si>
  <si>
    <t>PF-RB-CERT-1</t>
  </si>
  <si>
    <t>PF-RB-CERT-2</t>
  </si>
  <si>
    <t>PF-RB-CERT-3</t>
  </si>
  <si>
    <t>PF-RB-DESG-1</t>
  </si>
  <si>
    <t>PF-RB-DESG-2</t>
  </si>
  <si>
    <t>PF-RB-DESG-3</t>
  </si>
  <si>
    <t>PF-RB-INTD-1</t>
  </si>
  <si>
    <t>PF-RB-INTD-2</t>
  </si>
  <si>
    <t>PF-RB-INTD-3</t>
  </si>
  <si>
    <t>Certificate Start Date</t>
  </si>
  <si>
    <t>Certificate Experation Date</t>
  </si>
  <si>
    <t>Tuition Minimum Amount</t>
  </si>
  <si>
    <t>Tuition Maximum Amount</t>
  </si>
  <si>
    <t>12-Month Fee</t>
  </si>
  <si>
    <t>Monthly Fixed Fee</t>
  </si>
  <si>
    <t>FFA2012-001</t>
  </si>
  <si>
    <t>FFA2012-002</t>
  </si>
  <si>
    <t>FFA2012-003</t>
  </si>
  <si>
    <t>FFA2012-004</t>
  </si>
  <si>
    <t>FFA2012-005</t>
  </si>
  <si>
    <t>FFA2012-006</t>
  </si>
  <si>
    <t>FFA2012-007</t>
  </si>
  <si>
    <t>FFA2012-008</t>
  </si>
  <si>
    <t>FFA2012-009</t>
  </si>
  <si>
    <t>FFA2012-010</t>
  </si>
  <si>
    <t>FFA2012-011</t>
  </si>
  <si>
    <t>FFR2012-001</t>
  </si>
  <si>
    <t>FFR2012-002</t>
  </si>
  <si>
    <t>FFR2012-003</t>
  </si>
  <si>
    <t>FFR2012-004</t>
  </si>
  <si>
    <t>FFR2012-005</t>
  </si>
  <si>
    <t>FFR2012-006</t>
  </si>
  <si>
    <t>FFR2012-007</t>
  </si>
  <si>
    <t>FFR2012-008</t>
  </si>
  <si>
    <t>FFR2012-009</t>
  </si>
  <si>
    <t>FFR2012-010</t>
  </si>
  <si>
    <t>FFR2012-011</t>
  </si>
  <si>
    <t>FFR-2016-001</t>
  </si>
  <si>
    <t>Yes</t>
  </si>
  <si>
    <t>FFR-2016-003</t>
  </si>
  <si>
    <t>FFR-2016-004</t>
  </si>
  <si>
    <t>FFR-2016-005</t>
  </si>
  <si>
    <t>FFR-2016-006</t>
  </si>
  <si>
    <t>FFR-2016-007</t>
  </si>
  <si>
    <t>FFR-2016-008</t>
  </si>
  <si>
    <t>FFR-2016-009</t>
  </si>
  <si>
    <t>FFR-2016-010</t>
  </si>
  <si>
    <t>FFR-2016-011</t>
  </si>
  <si>
    <t>FFR-2016-012</t>
  </si>
  <si>
    <t xml:space="preserve">Category </t>
  </si>
  <si>
    <t>Graduated Fee %</t>
  </si>
  <si>
    <t>Payments to Fund %</t>
  </si>
  <si>
    <t>Payment to Fund</t>
  </si>
  <si>
    <t>Years Certified</t>
  </si>
  <si>
    <t>Total</t>
  </si>
  <si>
    <t>Difference</t>
  </si>
  <si>
    <t>Previous Regulations</t>
  </si>
  <si>
    <t>New Regulations</t>
  </si>
  <si>
    <t>Indigenous</t>
  </si>
  <si>
    <t>Institution Class:</t>
  </si>
  <si>
    <t>Institution Certificate:</t>
  </si>
  <si>
    <t>Years Certified:</t>
  </si>
  <si>
    <t>Category:</t>
  </si>
  <si>
    <t>Tuition Revenue:</t>
  </si>
  <si>
    <t>Helper Column</t>
  </si>
  <si>
    <t>Cert Fee</t>
  </si>
  <si>
    <t>NEW FIXED FEE</t>
  </si>
  <si>
    <t>PREVIOUS FIXED FEE</t>
  </si>
  <si>
    <t>Less than Two Years</t>
  </si>
  <si>
    <t>Two to Five Years</t>
  </si>
  <si>
    <t>Five to Eleven Years</t>
  </si>
  <si>
    <t>Over Eleven Years</t>
  </si>
  <si>
    <t>Flat Rate Fees</t>
  </si>
  <si>
    <t>Indigenous-Registered-Category 1</t>
  </si>
  <si>
    <t>Indigenous-Designated-Category 1</t>
  </si>
  <si>
    <t>Indigenous-Interm Designated-Category 1</t>
  </si>
  <si>
    <t>No Class Assigned-Registered-Category 1</t>
  </si>
  <si>
    <t>No Class Assigned-Registered-Category 2</t>
  </si>
  <si>
    <t>No Class Assigned-Registered-Category 3</t>
  </si>
  <si>
    <t>No Class Assigned-Designated-Category 1</t>
  </si>
  <si>
    <t>No Class Assigned-Designated-Category 2</t>
  </si>
  <si>
    <t>No Class Assigned-Designated-Category 3</t>
  </si>
  <si>
    <t>No Class Assigned-Interm Designated-Category 1</t>
  </si>
  <si>
    <t>No Class Assigned-Interm Designated-Category 2</t>
  </si>
  <si>
    <t>No Class Assigned-Interm Designated-Category 3</t>
  </si>
  <si>
    <t>Language-Designated-Category 1</t>
  </si>
  <si>
    <t>Language-Designated-Category 2</t>
  </si>
  <si>
    <t>Language-Designated-Category 3</t>
  </si>
  <si>
    <t>Language-Interm Designated-Category 1</t>
  </si>
  <si>
    <t>Language-Interm Designated-Category 2</t>
  </si>
  <si>
    <t>Language-Interm Designated-Category 3</t>
  </si>
  <si>
    <t>Regulatory Body-Registered-Category 1</t>
  </si>
  <si>
    <t>Regulatory Body-Registered-Category 2</t>
  </si>
  <si>
    <t>Regulatory Body-Registered-Category 3</t>
  </si>
  <si>
    <t>Regulatory Body-Designated-Category 1</t>
  </si>
  <si>
    <t>Regulatory Body-Designated-Category 2</t>
  </si>
  <si>
    <t>Regulatory Body-Designated-Category 3</t>
  </si>
  <si>
    <t>Regulatory Body-Interm Designated-Category 1</t>
  </si>
  <si>
    <t>Regulatory Body-Interm Designated-Category 2</t>
  </si>
  <si>
    <t>Regulatory Body-Interm Designated-Category 3</t>
  </si>
  <si>
    <t>All Possible Combinations</t>
  </si>
  <si>
    <t>For an accurate estimate, please fill in each required field below:</t>
  </si>
  <si>
    <t>*Changes to the transaction fees are not included in this document.</t>
  </si>
  <si>
    <t>*The above calculation does not include the Current Ratio or Debt Ratio discount.</t>
  </si>
  <si>
    <t>Certification Fee †</t>
  </si>
  <si>
    <t>† Under the new regulations, the Certification Fee has been incorporated into the Flat Rate Fee.</t>
  </si>
  <si>
    <t>Change in Annual Fees Estimator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</si>
</sst>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  <numFmt numFmtId="165" formatCode="_-&quot;$&quot;* #,##0.00_-;[Red]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14" fontId="0" fillId="0" borderId="0" xfId="0" applyNumberFormat="1"/>
    <xf numFmtId="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44" fontId="0" fillId="0" borderId="0" xfId="0" applyNumberFormat="1"/>
    <xf numFmtId="43" fontId="0" fillId="0" borderId="0" xfId="1" applyFont="1"/>
    <xf numFmtId="0" fontId="0" fillId="2" borderId="0" xfId="0" applyFill="1"/>
    <xf numFmtId="0" fontId="0" fillId="0" borderId="0" xfId="0" applyFill="1"/>
    <xf numFmtId="0" fontId="3" fillId="0" borderId="0" xfId="0" applyFont="1"/>
    <xf numFmtId="0" fontId="0" fillId="3" borderId="0" xfId="0" applyFill="1"/>
    <xf numFmtId="0" fontId="2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4" borderId="0" xfId="0" applyFill="1"/>
    <xf numFmtId="0" fontId="2" fillId="4" borderId="3" xfId="0" applyFont="1" applyFill="1" applyBorder="1"/>
    <xf numFmtId="14" fontId="0" fillId="0" borderId="0" xfId="0" applyNumberFormat="1" applyFill="1"/>
    <xf numFmtId="49" fontId="2" fillId="4" borderId="3" xfId="0" applyNumberFormat="1" applyFont="1" applyFill="1" applyBorder="1"/>
    <xf numFmtId="49" fontId="0" fillId="4" borderId="0" xfId="0" applyNumberFormat="1" applyFill="1"/>
    <xf numFmtId="49" fontId="0" fillId="0" borderId="0" xfId="0" applyNumberFormat="1" applyFill="1"/>
    <xf numFmtId="0" fontId="2" fillId="3" borderId="0" xfId="0" applyFont="1" applyFill="1"/>
    <xf numFmtId="0" fontId="4" fillId="3" borderId="0" xfId="0" applyFont="1" applyFill="1"/>
    <xf numFmtId="0" fontId="0" fillId="3" borderId="0" xfId="0" applyFont="1" applyFill="1"/>
    <xf numFmtId="0" fontId="0" fillId="0" borderId="0" xfId="0" applyFont="1"/>
    <xf numFmtId="49" fontId="0" fillId="0" borderId="0" xfId="0" applyNumberFormat="1" applyProtection="1">
      <protection hidden="1"/>
    </xf>
    <xf numFmtId="164" fontId="0" fillId="0" borderId="0" xfId="3" applyNumberFormat="1" applyFont="1" applyProtection="1">
      <protection hidden="1"/>
    </xf>
    <xf numFmtId="0" fontId="0" fillId="0" borderId="0" xfId="0" applyProtection="1">
      <protection hidden="1"/>
    </xf>
    <xf numFmtId="44" fontId="0" fillId="0" borderId="0" xfId="2" applyFont="1" applyProtection="1">
      <protection hidden="1"/>
    </xf>
    <xf numFmtId="44" fontId="0" fillId="0" borderId="0" xfId="0" applyNumberFormat="1" applyProtection="1">
      <protection hidden="1"/>
    </xf>
    <xf numFmtId="44" fontId="0" fillId="0" borderId="1" xfId="2" applyFont="1" applyBorder="1" applyProtection="1">
      <protection hidden="1"/>
    </xf>
    <xf numFmtId="4" fontId="0" fillId="0" borderId="1" xfId="0" applyNumberFormat="1" applyBorder="1" applyProtection="1">
      <protection hidden="1"/>
    </xf>
    <xf numFmtId="44" fontId="0" fillId="0" borderId="0" xfId="2" applyFont="1" applyBorder="1" applyProtection="1">
      <protection hidden="1"/>
    </xf>
    <xf numFmtId="44" fontId="2" fillId="0" borderId="2" xfId="0" applyNumberFormat="1" applyFont="1" applyBorder="1" applyProtection="1">
      <protection hidden="1"/>
    </xf>
    <xf numFmtId="0" fontId="0" fillId="3" borderId="3" xfId="0" applyFill="1" applyBorder="1" applyAlignment="1" applyProtection="1">
      <alignment horizontal="left"/>
      <protection locked="0"/>
    </xf>
    <xf numFmtId="4" fontId="0" fillId="3" borderId="3" xfId="0" applyNumberForma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6" fillId="0" borderId="0" xfId="0" applyFont="1"/>
    <xf numFmtId="0" fontId="2" fillId="0" borderId="0" xfId="0" applyFont="1" applyFill="1"/>
    <xf numFmtId="0" fontId="7" fillId="0" borderId="0" xfId="0" applyFont="1"/>
    <xf numFmtId="165" fontId="0" fillId="0" borderId="0" xfId="0" applyNumberFormat="1" applyProtection="1">
      <protection hidden="1"/>
    </xf>
    <xf numFmtId="165" fontId="0" fillId="0" borderId="1" xfId="0" applyNumberFormat="1" applyBorder="1" applyProtection="1">
      <protection hidden="1"/>
    </xf>
    <xf numFmtId="165" fontId="2" fillId="0" borderId="2" xfId="0" applyNumberFormat="1" applyFont="1" applyBorder="1" applyProtection="1">
      <protection hidden="1"/>
    </xf>
    <xf numFmtId="10" fontId="0" fillId="0" borderId="0" xfId="3" applyNumberFormat="1" applyFont="1" applyProtection="1">
      <protection hidden="1"/>
    </xf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4F9E1-C51C-4108-8F61-FB91B1FAE9D6}">
  <dimension ref="A2:F35"/>
  <sheetViews>
    <sheetView showGridLines="0" tabSelected="1" zoomScale="85" zoomScaleNormal="85" workbookViewId="0">
      <selection activeCell="B2" sqref="B2"/>
    </sheetView>
  </sheetViews>
  <sheetFormatPr defaultRowHeight="15" x14ac:dyDescent="0.25"/>
  <cols>
    <col min="1" max="1" width="2.28515625" customWidth="1"/>
    <col min="2" max="2" width="21.28515625" bestFit="1" customWidth="1"/>
    <col min="3" max="3" width="20.28515625" customWidth="1"/>
    <col min="4" max="4" width="17.5703125" customWidth="1"/>
    <col min="5" max="5" width="14.140625" customWidth="1"/>
    <col min="6" max="6" width="8.85546875" hidden="1" customWidth="1"/>
  </cols>
  <sheetData>
    <row r="2" spans="2:6" ht="21" x14ac:dyDescent="0.35">
      <c r="B2" s="9" t="s">
        <v>193</v>
      </c>
    </row>
    <row r="3" spans="2:6" x14ac:dyDescent="0.25">
      <c r="B3" s="3"/>
    </row>
    <row r="4" spans="2:6" x14ac:dyDescent="0.25">
      <c r="B4" s="3" t="s">
        <v>188</v>
      </c>
    </row>
    <row r="5" spans="2:6" ht="15.75" thickBot="1" x14ac:dyDescent="0.3">
      <c r="B5" s="3"/>
    </row>
    <row r="6" spans="2:6" ht="15.75" thickBot="1" x14ac:dyDescent="0.3">
      <c r="B6" s="3" t="s">
        <v>146</v>
      </c>
      <c r="C6" s="33"/>
      <c r="D6" s="38" t="str">
        <f>IF(C6="","REQUIRED","")</f>
        <v>REQUIRED</v>
      </c>
    </row>
    <row r="7" spans="2:6" ht="15.75" thickBot="1" x14ac:dyDescent="0.3">
      <c r="B7" s="3" t="s">
        <v>147</v>
      </c>
      <c r="C7" s="33"/>
      <c r="D7" s="38" t="str">
        <f t="shared" ref="D7:D11" si="0">IF(C7="","REQUIRED","")</f>
        <v>REQUIRED</v>
      </c>
    </row>
    <row r="8" spans="2:6" ht="15.75" thickBot="1" x14ac:dyDescent="0.3">
      <c r="B8" s="3" t="s">
        <v>149</v>
      </c>
      <c r="C8" s="33"/>
      <c r="D8" s="38" t="str">
        <f t="shared" si="0"/>
        <v>REQUIRED</v>
      </c>
    </row>
    <row r="9" spans="2:6" ht="15.75" thickBot="1" x14ac:dyDescent="0.3">
      <c r="B9" s="3" t="s">
        <v>148</v>
      </c>
      <c r="C9" s="33"/>
      <c r="D9" s="38" t="str">
        <f t="shared" si="0"/>
        <v>REQUIRED</v>
      </c>
      <c r="F9" s="24" t="str">
        <f>C6&amp;"-"&amp;C7&amp;"-"&amp;C8</f>
        <v>--</v>
      </c>
    </row>
    <row r="10" spans="2:6" s="13" customFormat="1" ht="15.75" thickBot="1" x14ac:dyDescent="0.3">
      <c r="B10" s="11"/>
      <c r="C10" s="12"/>
      <c r="D10"/>
      <c r="F10" s="23" t="e">
        <f>VLOOKUP(C9,Lists!A12:B16,2,FALSE)</f>
        <v>#N/A</v>
      </c>
    </row>
    <row r="11" spans="2:6" ht="15.75" thickBot="1" x14ac:dyDescent="0.3">
      <c r="B11" s="3" t="s">
        <v>150</v>
      </c>
      <c r="C11" s="34"/>
      <c r="D11" s="38" t="str">
        <f t="shared" si="0"/>
        <v>REQUIRED</v>
      </c>
    </row>
    <row r="12" spans="2:6" x14ac:dyDescent="0.25">
      <c r="B12" s="3"/>
    </row>
    <row r="13" spans="2:6" x14ac:dyDescent="0.25">
      <c r="B13" s="45" t="str">
        <f>IF(C9="","",IF(SUM(C17:D18)=0,"***Institution Class, Certificate Type, Category and Years Certified combination invalid. Please select a valid combination***",""))</f>
        <v/>
      </c>
      <c r="C13" s="45"/>
      <c r="D13" s="45"/>
      <c r="E13" s="45"/>
    </row>
    <row r="14" spans="2:6" x14ac:dyDescent="0.25">
      <c r="B14" s="45"/>
      <c r="C14" s="45"/>
      <c r="D14" s="45"/>
      <c r="E14" s="45"/>
    </row>
    <row r="15" spans="2:6" x14ac:dyDescent="0.25">
      <c r="B15" s="35"/>
    </row>
    <row r="16" spans="2:6" ht="15" customHeight="1" x14ac:dyDescent="0.25">
      <c r="B16" s="3"/>
      <c r="C16" s="4" t="s">
        <v>143</v>
      </c>
      <c r="D16" s="4" t="s">
        <v>144</v>
      </c>
      <c r="E16" s="3" t="s">
        <v>142</v>
      </c>
    </row>
    <row r="17" spans="1:5" x14ac:dyDescent="0.25">
      <c r="B17" s="3" t="s">
        <v>137</v>
      </c>
      <c r="C17" s="25" t="str">
        <f>IFERROR(IF(F10=Lists!B13,VLOOKUP(F9,'Grad Fee'!A:N,11,FALSE),IF(F10=Lists!B14,VLOOKUP(F9,'Grad Fee'!A:N,12,FALSE),IF(F10=Lists!B15,VLOOKUP(F9,'Grad Fee'!A:N,13,FALSE),IF(F10=Lists!B16,VLOOKUP(F9,'Grad Fee'!A:N,14,FALSE))))),"")</f>
        <v/>
      </c>
      <c r="D17" s="25" t="str">
        <f>IFERROR(IF(F10=Lists!B13,VLOOKUP(F9,'New Grad Fee'!A:N,11,FALSE),IF(F10=Lists!B14,VLOOKUP(F9,'New Grad Fee'!A:N,12,FALSE),IF(F10=Lists!B15,VLOOKUP(F9,'New Grad Fee'!A:N,13,FALSE),IF(F10=Lists!B16,VLOOKUP(F9,'New Grad Fee'!A:N,14,FALSE))))),"")</f>
        <v/>
      </c>
      <c r="E17" s="42"/>
    </row>
    <row r="18" spans="1:5" x14ac:dyDescent="0.25">
      <c r="B18" s="3" t="s">
        <v>138</v>
      </c>
      <c r="C18" s="25" t="str">
        <f>IFERROR(IF(F10=Lists!B13,VLOOKUP(F9,'Pmt to Fund'!A:N,11,FALSE),IF(F10=Lists!B14,VLOOKUP(F9,'Pmt to Fund'!A:N,12,FALSE),IF(F10=Lists!B15,VLOOKUP(F9,'Pmt to Fund'!A:N,13,FALSE),IF(F10=Lists!B16,VLOOKUP(F9,'Pmt to Fund'!A:N,14,FALSE))))),"")</f>
        <v/>
      </c>
      <c r="D18" s="25" t="str">
        <f>IFERROR(IF(F10=Lists!B13,VLOOKUP(F9,'New Pmt to Fund'!A:N,11,FALSE),IF(F10=Lists!B14,VLOOKUP(F9,'New Pmt to Fund'!A:N,12,FALSE),IF(F10=Lists!B15,VLOOKUP(F9,'New Pmt to Fund'!A:N,13,FALSE),IF(F10=Lists!B16,VLOOKUP(F9,'New Pmt to Fund'!A:N,14,FALSE))))),"")</f>
        <v/>
      </c>
      <c r="E18" s="42"/>
    </row>
    <row r="19" spans="1:5" x14ac:dyDescent="0.25">
      <c r="B19" s="3"/>
      <c r="C19" s="26"/>
      <c r="D19" s="26"/>
      <c r="E19" s="26"/>
    </row>
    <row r="20" spans="1:5" x14ac:dyDescent="0.25">
      <c r="B20" s="3" t="s">
        <v>191</v>
      </c>
      <c r="C20" s="27" t="str">
        <f>IF(C11="","",VLOOKUP(C11,'New Fixed Fee'!A17:C30,3,TRUE))</f>
        <v/>
      </c>
      <c r="D20" s="27"/>
      <c r="E20" s="39" t="str">
        <f>IFERROR(D20-C20,"")</f>
        <v/>
      </c>
    </row>
    <row r="21" spans="1:5" x14ac:dyDescent="0.25">
      <c r="B21" s="3" t="s">
        <v>159</v>
      </c>
      <c r="C21" s="29" t="str">
        <f>IF(C11="","",VLOOKUP(C11,'New Fixed Fee'!A17:B30,2,TRUE))</f>
        <v/>
      </c>
      <c r="D21" s="30" t="str">
        <f>IF(C11="","",VLOOKUP(C11,'New Fixed Fee'!A2:B14,2,TRUE))</f>
        <v/>
      </c>
      <c r="E21" s="40" t="str">
        <f>IFERROR(D21-C21,"")</f>
        <v/>
      </c>
    </row>
    <row r="22" spans="1:5" x14ac:dyDescent="0.25">
      <c r="B22" s="3" t="s">
        <v>141</v>
      </c>
      <c r="C22" s="27">
        <f>SUM(C20:C21)</f>
        <v>0</v>
      </c>
      <c r="D22" s="27">
        <f>SUM(D20:D21)</f>
        <v>0</v>
      </c>
      <c r="E22" s="39">
        <f>D22-C22</f>
        <v>0</v>
      </c>
    </row>
    <row r="23" spans="1:5" x14ac:dyDescent="0.25">
      <c r="B23" s="3"/>
      <c r="C23" s="27"/>
      <c r="D23" s="27"/>
      <c r="E23" s="39"/>
    </row>
    <row r="24" spans="1:5" x14ac:dyDescent="0.25">
      <c r="B24" s="3" t="s">
        <v>18</v>
      </c>
      <c r="C24" s="27" t="str">
        <f>IFERROR($C$11*C17,"")</f>
        <v/>
      </c>
      <c r="D24" s="27" t="str">
        <f>IFERROR($C$11*D17,"")</f>
        <v/>
      </c>
      <c r="E24" s="39" t="str">
        <f>IFERROR(D24-C24,"")</f>
        <v/>
      </c>
    </row>
    <row r="25" spans="1:5" x14ac:dyDescent="0.25">
      <c r="B25" s="3" t="s">
        <v>139</v>
      </c>
      <c r="C25" s="31" t="str">
        <f>IF(C6=Lists!A2,10,IFERROR($C$11*C18,""))</f>
        <v/>
      </c>
      <c r="D25" s="31" t="str">
        <f>IF(C6=Lists!A2,10,IFERROR($C$11*D18,""))</f>
        <v/>
      </c>
      <c r="E25" s="39" t="str">
        <f>IFERROR(D25-C25,"")</f>
        <v/>
      </c>
    </row>
    <row r="26" spans="1:5" ht="15.75" thickBot="1" x14ac:dyDescent="0.3">
      <c r="B26" s="3" t="s">
        <v>141</v>
      </c>
      <c r="C26" s="32">
        <f>SUM(C22:C25)</f>
        <v>0</v>
      </c>
      <c r="D26" s="32">
        <f>SUM(D22:D25)</f>
        <v>0</v>
      </c>
      <c r="E26" s="41">
        <f>SUM(E22:E25)</f>
        <v>0</v>
      </c>
    </row>
    <row r="27" spans="1:5" ht="15.75" thickTop="1" x14ac:dyDescent="0.25">
      <c r="C27" s="28"/>
      <c r="D27" s="26"/>
      <c r="E27" s="26"/>
    </row>
    <row r="28" spans="1:5" x14ac:dyDescent="0.25">
      <c r="C28" s="28"/>
      <c r="D28" s="26"/>
      <c r="E28" s="26"/>
    </row>
    <row r="29" spans="1:5" x14ac:dyDescent="0.25">
      <c r="B29" s="43" t="s">
        <v>192</v>
      </c>
      <c r="C29" s="5"/>
    </row>
    <row r="30" spans="1:5" x14ac:dyDescent="0.25">
      <c r="A30" s="36"/>
      <c r="B30" s="36" t="s">
        <v>190</v>
      </c>
    </row>
    <row r="31" spans="1:5" x14ac:dyDescent="0.25">
      <c r="B31" t="s">
        <v>189</v>
      </c>
    </row>
    <row r="35" spans="2:2" x14ac:dyDescent="0.25">
      <c r="B35" s="44"/>
    </row>
  </sheetData>
  <sheetProtection algorithmName="SHA-512" hashValue="tM0n/opabs/ku9J2s0M0yER5QuzCZU3r+RhFxkrneRZx/zy6WhQwEX5R7Eu7C5ic8J2i/HMKZ3jSfXQbnVfOuQ==" saltValue="944rPhiDNu4KAziEQgP8dw==" spinCount="100000" sheet="1" objects="1" scenarios="1"/>
  <mergeCells count="1">
    <mergeCell ref="B13:E14"/>
  </mergeCell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xr:uid="{99161290-EDEC-475D-852B-06FA239258DE}">
          <x14:formula1>
            <xm:f>Lists!$A$2:$A$5</xm:f>
          </x14:formula1>
          <xm:sqref>C6</xm:sqref>
        </x14:dataValidation>
        <x14:dataValidation type="list" allowBlank="1" showInputMessage="1" showErrorMessage="1" xr:uid="{C9348B05-99EF-4636-BFE2-1EA760FA2314}">
          <x14:formula1>
            <xm:f>Lists!$A$8:$A$10</xm:f>
          </x14:formula1>
          <xm:sqref>C7</xm:sqref>
        </x14:dataValidation>
        <x14:dataValidation type="list" allowBlank="1" showInputMessage="1" showErrorMessage="1" xr:uid="{2A9F3C03-054B-42FB-9441-9810EB15AB8D}">
          <x14:formula1>
            <xm:f>Lists!$A$19:$A$21</xm:f>
          </x14:formula1>
          <xm:sqref>C8</xm:sqref>
        </x14:dataValidation>
        <x14:dataValidation type="list" allowBlank="1" showInputMessage="1" showErrorMessage="1" xr:uid="{07A071EA-2B57-4E3F-812C-4F52ABF39EF8}">
          <x14:formula1>
            <xm:f>Lists!$A$13:$A$16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7B9F2-8613-42DA-B598-F7B414C4026C}">
  <dimension ref="A1:B50"/>
  <sheetViews>
    <sheetView zoomScale="85" zoomScaleNormal="85" workbookViewId="0">
      <selection activeCell="B43" sqref="B43"/>
    </sheetView>
  </sheetViews>
  <sheetFormatPr defaultRowHeight="15" x14ac:dyDescent="0.25"/>
  <cols>
    <col min="1" max="1" width="45.28515625" bestFit="1" customWidth="1"/>
    <col min="2" max="2" width="19" customWidth="1"/>
  </cols>
  <sheetData>
    <row r="1" spans="1:2" x14ac:dyDescent="0.25">
      <c r="A1" s="3" t="s">
        <v>6</v>
      </c>
    </row>
    <row r="2" spans="1:2" x14ac:dyDescent="0.25">
      <c r="A2" t="s">
        <v>145</v>
      </c>
    </row>
    <row r="3" spans="1:2" x14ac:dyDescent="0.25">
      <c r="A3" t="s">
        <v>27</v>
      </c>
    </row>
    <row r="4" spans="1:2" x14ac:dyDescent="0.25">
      <c r="A4" t="s">
        <v>39</v>
      </c>
    </row>
    <row r="5" spans="1:2" x14ac:dyDescent="0.25">
      <c r="A5" t="s">
        <v>53</v>
      </c>
    </row>
    <row r="7" spans="1:2" x14ac:dyDescent="0.25">
      <c r="A7" s="3" t="s">
        <v>5</v>
      </c>
    </row>
    <row r="8" spans="1:2" x14ac:dyDescent="0.25">
      <c r="A8" t="s">
        <v>19</v>
      </c>
    </row>
    <row r="9" spans="1:2" x14ac:dyDescent="0.25">
      <c r="A9" t="s">
        <v>25</v>
      </c>
    </row>
    <row r="10" spans="1:2" x14ac:dyDescent="0.25">
      <c r="A10" t="s">
        <v>23</v>
      </c>
    </row>
    <row r="12" spans="1:2" x14ac:dyDescent="0.25">
      <c r="A12" s="3" t="s">
        <v>140</v>
      </c>
    </row>
    <row r="13" spans="1:2" x14ac:dyDescent="0.25">
      <c r="A13" t="s">
        <v>155</v>
      </c>
      <c r="B13" t="s">
        <v>9</v>
      </c>
    </row>
    <row r="14" spans="1:2" x14ac:dyDescent="0.25">
      <c r="A14" t="s">
        <v>156</v>
      </c>
      <c r="B14" t="s">
        <v>10</v>
      </c>
    </row>
    <row r="15" spans="1:2" x14ac:dyDescent="0.25">
      <c r="A15" t="s">
        <v>157</v>
      </c>
      <c r="B15" t="s">
        <v>11</v>
      </c>
    </row>
    <row r="16" spans="1:2" x14ac:dyDescent="0.25">
      <c r="A16" t="s">
        <v>158</v>
      </c>
      <c r="B16" t="s">
        <v>12</v>
      </c>
    </row>
    <row r="18" spans="1:1" x14ac:dyDescent="0.25">
      <c r="A18" s="3" t="s">
        <v>136</v>
      </c>
    </row>
    <row r="19" spans="1:1" x14ac:dyDescent="0.25">
      <c r="A19" t="s">
        <v>20</v>
      </c>
    </row>
    <row r="20" spans="1:1" x14ac:dyDescent="0.25">
      <c r="A20" t="s">
        <v>29</v>
      </c>
    </row>
    <row r="21" spans="1:1" x14ac:dyDescent="0.25">
      <c r="A21" t="s">
        <v>31</v>
      </c>
    </row>
    <row r="23" spans="1:1" x14ac:dyDescent="0.25">
      <c r="A23" s="37" t="s">
        <v>187</v>
      </c>
    </row>
    <row r="24" spans="1:1" x14ac:dyDescent="0.25">
      <c r="A24" s="19" t="s">
        <v>160</v>
      </c>
    </row>
    <row r="25" spans="1:1" x14ac:dyDescent="0.25">
      <c r="A25" s="19" t="s">
        <v>161</v>
      </c>
    </row>
    <row r="26" spans="1:1" x14ac:dyDescent="0.25">
      <c r="A26" s="19" t="s">
        <v>162</v>
      </c>
    </row>
    <row r="27" spans="1:1" x14ac:dyDescent="0.25">
      <c r="A27" s="19" t="s">
        <v>163</v>
      </c>
    </row>
    <row r="28" spans="1:1" x14ac:dyDescent="0.25">
      <c r="A28" s="19" t="s">
        <v>164</v>
      </c>
    </row>
    <row r="29" spans="1:1" x14ac:dyDescent="0.25">
      <c r="A29" s="19" t="s">
        <v>165</v>
      </c>
    </row>
    <row r="30" spans="1:1" x14ac:dyDescent="0.25">
      <c r="A30" s="19" t="s">
        <v>166</v>
      </c>
    </row>
    <row r="31" spans="1:1" x14ac:dyDescent="0.25">
      <c r="A31" s="19" t="s">
        <v>167</v>
      </c>
    </row>
    <row r="32" spans="1:1" x14ac:dyDescent="0.25">
      <c r="A32" s="19" t="s">
        <v>168</v>
      </c>
    </row>
    <row r="33" spans="1:1" x14ac:dyDescent="0.25">
      <c r="A33" s="19" t="s">
        <v>169</v>
      </c>
    </row>
    <row r="34" spans="1:1" x14ac:dyDescent="0.25">
      <c r="A34" s="19" t="s">
        <v>170</v>
      </c>
    </row>
    <row r="35" spans="1:1" x14ac:dyDescent="0.25">
      <c r="A35" s="19" t="s">
        <v>171</v>
      </c>
    </row>
    <row r="36" spans="1:1" x14ac:dyDescent="0.25">
      <c r="A36" s="19" t="s">
        <v>172</v>
      </c>
    </row>
    <row r="37" spans="1:1" x14ac:dyDescent="0.25">
      <c r="A37" s="19" t="s">
        <v>173</v>
      </c>
    </row>
    <row r="38" spans="1:1" x14ac:dyDescent="0.25">
      <c r="A38" s="19" t="s">
        <v>174</v>
      </c>
    </row>
    <row r="39" spans="1:1" x14ac:dyDescent="0.25">
      <c r="A39" s="19" t="s">
        <v>175</v>
      </c>
    </row>
    <row r="40" spans="1:1" x14ac:dyDescent="0.25">
      <c r="A40" s="19" t="s">
        <v>176</v>
      </c>
    </row>
    <row r="41" spans="1:1" x14ac:dyDescent="0.25">
      <c r="A41" s="19" t="s">
        <v>177</v>
      </c>
    </row>
    <row r="42" spans="1:1" x14ac:dyDescent="0.25">
      <c r="A42" s="19" t="s">
        <v>178</v>
      </c>
    </row>
    <row r="43" spans="1:1" x14ac:dyDescent="0.25">
      <c r="A43" s="19" t="s">
        <v>179</v>
      </c>
    </row>
    <row r="44" spans="1:1" x14ac:dyDescent="0.25">
      <c r="A44" s="19" t="s">
        <v>180</v>
      </c>
    </row>
    <row r="45" spans="1:1" x14ac:dyDescent="0.25">
      <c r="A45" s="19" t="s">
        <v>181</v>
      </c>
    </row>
    <row r="46" spans="1:1" x14ac:dyDescent="0.25">
      <c r="A46" s="19" t="s">
        <v>182</v>
      </c>
    </row>
    <row r="47" spans="1:1" x14ac:dyDescent="0.25">
      <c r="A47" s="19" t="s">
        <v>183</v>
      </c>
    </row>
    <row r="48" spans="1:1" x14ac:dyDescent="0.25">
      <c r="A48" s="19" t="s">
        <v>184</v>
      </c>
    </row>
    <row r="49" spans="1:1" x14ac:dyDescent="0.25">
      <c r="A49" s="19" t="s">
        <v>185</v>
      </c>
    </row>
    <row r="50" spans="1:1" x14ac:dyDescent="0.25">
      <c r="A50" s="19" t="s">
        <v>186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C12CA-0581-454D-8157-F3C77741A69A}">
  <dimension ref="A1:R67"/>
  <sheetViews>
    <sheetView zoomScale="85" zoomScaleNormal="85" workbookViewId="0">
      <selection activeCell="B43" sqref="B43"/>
    </sheetView>
  </sheetViews>
  <sheetFormatPr defaultRowHeight="15" x14ac:dyDescent="0.25"/>
  <cols>
    <col min="1" max="1" width="49" style="18" customWidth="1"/>
    <col min="2" max="2" width="12.7109375" bestFit="1" customWidth="1"/>
    <col min="4" max="4" width="15.140625" bestFit="1" customWidth="1"/>
    <col min="7" max="7" width="18.5703125" bestFit="1" customWidth="1"/>
    <col min="8" max="8" width="19.7109375" bestFit="1" customWidth="1"/>
    <col min="9" max="9" width="18.28515625" bestFit="1" customWidth="1"/>
  </cols>
  <sheetData>
    <row r="1" spans="1:18" ht="15.75" thickBot="1" x14ac:dyDescent="0.3">
      <c r="A1" s="17" t="s">
        <v>151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</row>
    <row r="2" spans="1:18" x14ac:dyDescent="0.25">
      <c r="A2" s="18" t="str">
        <f>H2&amp;"-"&amp;G2&amp;"-"&amp;I2</f>
        <v>Indigenous-Registered-Category 1</v>
      </c>
      <c r="B2" t="s">
        <v>17</v>
      </c>
      <c r="C2">
        <v>60900</v>
      </c>
      <c r="D2" t="s">
        <v>18</v>
      </c>
      <c r="E2" s="1">
        <v>42370</v>
      </c>
      <c r="G2" t="s">
        <v>19</v>
      </c>
      <c r="H2" t="s">
        <v>145</v>
      </c>
      <c r="I2" t="s">
        <v>20</v>
      </c>
      <c r="J2" t="s">
        <v>21</v>
      </c>
      <c r="K2" s="7">
        <v>2E-3</v>
      </c>
      <c r="L2" s="7">
        <v>2E-3</v>
      </c>
      <c r="M2" s="7">
        <v>2E-3</v>
      </c>
      <c r="N2" s="7">
        <v>2E-3</v>
      </c>
      <c r="O2">
        <v>0</v>
      </c>
      <c r="P2">
        <v>0</v>
      </c>
      <c r="Q2">
        <v>0</v>
      </c>
      <c r="R2">
        <v>0</v>
      </c>
    </row>
    <row r="3" spans="1:18" x14ac:dyDescent="0.25">
      <c r="A3" s="18" t="str">
        <f t="shared" ref="A3:A34" si="0">H3&amp;"-"&amp;G3&amp;"-"&amp;I3</f>
        <v>Indigenous-Designated-Category 1</v>
      </c>
      <c r="B3" t="s">
        <v>22</v>
      </c>
      <c r="C3">
        <v>60950</v>
      </c>
      <c r="D3" t="s">
        <v>18</v>
      </c>
      <c r="E3" s="1">
        <v>42370</v>
      </c>
      <c r="G3" t="s">
        <v>23</v>
      </c>
      <c r="H3" t="s">
        <v>145</v>
      </c>
      <c r="I3" t="s">
        <v>20</v>
      </c>
      <c r="J3" t="s">
        <v>21</v>
      </c>
      <c r="K3" s="7">
        <v>2E-3</v>
      </c>
      <c r="L3" s="7">
        <v>2E-3</v>
      </c>
      <c r="M3" s="7">
        <v>2E-3</v>
      </c>
      <c r="N3" s="7">
        <v>2E-3</v>
      </c>
      <c r="O3">
        <v>0</v>
      </c>
      <c r="P3">
        <v>0</v>
      </c>
      <c r="Q3">
        <v>0</v>
      </c>
      <c r="R3">
        <v>0</v>
      </c>
    </row>
    <row r="4" spans="1:18" x14ac:dyDescent="0.25">
      <c r="A4" s="18" t="str">
        <f t="shared" si="0"/>
        <v>Indigenous-Interm Designated-Category 1</v>
      </c>
      <c r="B4" t="s">
        <v>24</v>
      </c>
      <c r="C4">
        <v>60925</v>
      </c>
      <c r="D4" t="s">
        <v>18</v>
      </c>
      <c r="E4" s="1">
        <v>42370</v>
      </c>
      <c r="G4" t="s">
        <v>25</v>
      </c>
      <c r="H4" t="s">
        <v>145</v>
      </c>
      <c r="I4" t="s">
        <v>20</v>
      </c>
      <c r="J4" t="s">
        <v>21</v>
      </c>
      <c r="K4" s="7">
        <v>2E-3</v>
      </c>
      <c r="L4" s="7">
        <v>2E-3</v>
      </c>
      <c r="M4" s="7">
        <v>2E-3</v>
      </c>
      <c r="N4" s="7">
        <v>2E-3</v>
      </c>
      <c r="O4">
        <v>0</v>
      </c>
      <c r="P4">
        <v>0</v>
      </c>
      <c r="Q4">
        <v>0</v>
      </c>
      <c r="R4">
        <v>0</v>
      </c>
    </row>
    <row r="5" spans="1:18" x14ac:dyDescent="0.25">
      <c r="A5" s="18" t="str">
        <f t="shared" si="0"/>
        <v>No Class Assigned-Registered-Category 1</v>
      </c>
      <c r="B5" t="s">
        <v>26</v>
      </c>
      <c r="C5">
        <v>60900</v>
      </c>
      <c r="D5" t="s">
        <v>18</v>
      </c>
      <c r="E5" s="1">
        <v>42370</v>
      </c>
      <c r="G5" t="s">
        <v>19</v>
      </c>
      <c r="H5" t="s">
        <v>27</v>
      </c>
      <c r="I5" t="s">
        <v>20</v>
      </c>
      <c r="J5" t="s">
        <v>21</v>
      </c>
      <c r="K5">
        <v>0</v>
      </c>
      <c r="L5" s="7">
        <v>7.1000000000000004E-3</v>
      </c>
      <c r="M5" s="7">
        <v>5.8500000000000002E-3</v>
      </c>
      <c r="N5" s="7">
        <v>5.1999999999999998E-3</v>
      </c>
      <c r="O5">
        <v>0</v>
      </c>
      <c r="P5">
        <v>0</v>
      </c>
      <c r="Q5">
        <v>0</v>
      </c>
      <c r="R5">
        <v>0</v>
      </c>
    </row>
    <row r="6" spans="1:18" x14ac:dyDescent="0.25">
      <c r="A6" s="18" t="str">
        <f t="shared" si="0"/>
        <v>No Class Assigned-Registered-Category 2</v>
      </c>
      <c r="B6" t="s">
        <v>28</v>
      </c>
      <c r="C6">
        <v>60900</v>
      </c>
      <c r="D6" t="s">
        <v>18</v>
      </c>
      <c r="E6" s="1">
        <v>42370</v>
      </c>
      <c r="G6" t="s">
        <v>19</v>
      </c>
      <c r="H6" t="s">
        <v>27</v>
      </c>
      <c r="I6" t="s">
        <v>29</v>
      </c>
      <c r="J6" t="s">
        <v>21</v>
      </c>
      <c r="K6">
        <v>0</v>
      </c>
      <c r="L6" s="7">
        <v>8.1899999999999994E-3</v>
      </c>
      <c r="M6" s="7">
        <v>6.7499999999999999E-3</v>
      </c>
      <c r="N6" s="7">
        <v>6.0000000000000001E-3</v>
      </c>
      <c r="O6">
        <v>0</v>
      </c>
      <c r="P6">
        <v>0</v>
      </c>
      <c r="Q6">
        <v>0</v>
      </c>
      <c r="R6">
        <v>0</v>
      </c>
    </row>
    <row r="7" spans="1:18" x14ac:dyDescent="0.25">
      <c r="A7" s="18" t="str">
        <f t="shared" si="0"/>
        <v>No Class Assigned-Registered-Category 3</v>
      </c>
      <c r="B7" t="s">
        <v>30</v>
      </c>
      <c r="C7">
        <v>60900</v>
      </c>
      <c r="D7" t="s">
        <v>18</v>
      </c>
      <c r="E7" s="1">
        <v>42370</v>
      </c>
      <c r="G7" t="s">
        <v>19</v>
      </c>
      <c r="H7" t="s">
        <v>27</v>
      </c>
      <c r="I7" t="s">
        <v>31</v>
      </c>
      <c r="J7" t="s">
        <v>21</v>
      </c>
      <c r="K7" s="7">
        <v>1.3520000000000001E-2</v>
      </c>
      <c r="L7" s="7">
        <v>1.3520000000000001E-2</v>
      </c>
      <c r="M7" s="7">
        <v>1.3520000000000001E-2</v>
      </c>
      <c r="N7" s="7">
        <v>1.3520000000000001E-2</v>
      </c>
      <c r="O7">
        <v>0</v>
      </c>
      <c r="P7">
        <v>0</v>
      </c>
      <c r="Q7">
        <v>0</v>
      </c>
      <c r="R7">
        <v>0</v>
      </c>
    </row>
    <row r="8" spans="1:18" x14ac:dyDescent="0.25">
      <c r="A8" s="18" t="str">
        <f t="shared" si="0"/>
        <v>No Class Assigned-Designated-Category 1</v>
      </c>
      <c r="B8" t="s">
        <v>32</v>
      </c>
      <c r="C8">
        <v>60950</v>
      </c>
      <c r="D8" t="s">
        <v>18</v>
      </c>
      <c r="E8" s="1">
        <v>42370</v>
      </c>
      <c r="G8" t="s">
        <v>23</v>
      </c>
      <c r="H8" t="s">
        <v>27</v>
      </c>
      <c r="I8" t="s">
        <v>20</v>
      </c>
      <c r="J8" t="s">
        <v>21</v>
      </c>
      <c r="K8">
        <v>0</v>
      </c>
      <c r="L8" s="7">
        <v>3.8500000000000001E-3</v>
      </c>
      <c r="M8" s="7">
        <v>3.2499999999999999E-3</v>
      </c>
      <c r="N8" s="7">
        <v>2.5999999999999999E-3</v>
      </c>
      <c r="O8">
        <v>0</v>
      </c>
      <c r="P8">
        <v>0</v>
      </c>
      <c r="Q8">
        <v>0</v>
      </c>
      <c r="R8">
        <v>0</v>
      </c>
    </row>
    <row r="9" spans="1:18" x14ac:dyDescent="0.25">
      <c r="A9" s="18" t="str">
        <f t="shared" si="0"/>
        <v>No Class Assigned-Designated-Category 2</v>
      </c>
      <c r="B9" t="s">
        <v>33</v>
      </c>
      <c r="C9">
        <v>60950</v>
      </c>
      <c r="D9" t="s">
        <v>18</v>
      </c>
      <c r="E9" s="1">
        <v>42370</v>
      </c>
      <c r="G9" t="s">
        <v>23</v>
      </c>
      <c r="H9" t="s">
        <v>27</v>
      </c>
      <c r="I9" t="s">
        <v>29</v>
      </c>
      <c r="J9" t="s">
        <v>21</v>
      </c>
      <c r="K9">
        <v>0</v>
      </c>
      <c r="L9" s="7">
        <v>4.4400000000000004E-3</v>
      </c>
      <c r="M9" s="7">
        <v>3.7499999999999999E-3</v>
      </c>
      <c r="N9" s="7">
        <v>3.0000000000000001E-3</v>
      </c>
      <c r="O9">
        <v>0</v>
      </c>
      <c r="P9">
        <v>0</v>
      </c>
      <c r="Q9">
        <v>0</v>
      </c>
      <c r="R9">
        <v>0</v>
      </c>
    </row>
    <row r="10" spans="1:18" x14ac:dyDescent="0.25">
      <c r="A10" s="18" t="str">
        <f t="shared" si="0"/>
        <v>No Class Assigned-Designated-Category 3</v>
      </c>
      <c r="B10" t="s">
        <v>34</v>
      </c>
      <c r="C10">
        <v>60950</v>
      </c>
      <c r="D10" t="s">
        <v>18</v>
      </c>
      <c r="E10" s="1">
        <v>42370</v>
      </c>
      <c r="G10" t="s">
        <v>23</v>
      </c>
      <c r="H10" t="s">
        <v>27</v>
      </c>
      <c r="I10" t="s">
        <v>31</v>
      </c>
      <c r="J10" t="s">
        <v>21</v>
      </c>
      <c r="K10" s="7">
        <v>1.3520000000000001E-2</v>
      </c>
      <c r="L10" s="7">
        <v>1.3520000000000001E-2</v>
      </c>
      <c r="M10" s="7">
        <v>1.3520000000000001E-2</v>
      </c>
      <c r="N10" s="7">
        <v>1.3520000000000001E-2</v>
      </c>
      <c r="O10">
        <v>0</v>
      </c>
      <c r="P10">
        <v>0</v>
      </c>
      <c r="Q10">
        <v>0</v>
      </c>
      <c r="R10">
        <v>0</v>
      </c>
    </row>
    <row r="11" spans="1:18" x14ac:dyDescent="0.25">
      <c r="A11" s="18" t="str">
        <f t="shared" si="0"/>
        <v>No Class Assigned-Interm Designated-Category 1</v>
      </c>
      <c r="B11" t="s">
        <v>35</v>
      </c>
      <c r="C11">
        <v>60925</v>
      </c>
      <c r="D11" t="s">
        <v>18</v>
      </c>
      <c r="E11" s="1">
        <v>42370</v>
      </c>
      <c r="G11" t="s">
        <v>25</v>
      </c>
      <c r="H11" t="s">
        <v>27</v>
      </c>
      <c r="I11" t="s">
        <v>20</v>
      </c>
      <c r="J11" t="s">
        <v>21</v>
      </c>
      <c r="K11">
        <v>0</v>
      </c>
      <c r="L11" s="7">
        <v>3.8500000000000001E-3</v>
      </c>
      <c r="M11" s="7">
        <v>3.2499999999999999E-3</v>
      </c>
      <c r="N11" s="7">
        <v>2.5999999999999999E-3</v>
      </c>
      <c r="O11">
        <v>0</v>
      </c>
      <c r="P11">
        <v>0</v>
      </c>
      <c r="Q11">
        <v>0</v>
      </c>
      <c r="R11">
        <v>0</v>
      </c>
    </row>
    <row r="12" spans="1:18" x14ac:dyDescent="0.25">
      <c r="A12" s="18" t="str">
        <f t="shared" si="0"/>
        <v>No Class Assigned-Interm Designated-Category 2</v>
      </c>
      <c r="B12" t="s">
        <v>36</v>
      </c>
      <c r="C12">
        <v>60925</v>
      </c>
      <c r="D12" t="s">
        <v>18</v>
      </c>
      <c r="E12" s="1">
        <v>42370</v>
      </c>
      <c r="G12" t="s">
        <v>25</v>
      </c>
      <c r="H12" t="s">
        <v>27</v>
      </c>
      <c r="I12" t="s">
        <v>29</v>
      </c>
      <c r="J12" t="s">
        <v>21</v>
      </c>
      <c r="K12">
        <v>0</v>
      </c>
      <c r="L12" s="7">
        <v>4.4400000000000004E-3</v>
      </c>
      <c r="M12" s="7">
        <v>3.7499999999999999E-3</v>
      </c>
      <c r="N12" s="7">
        <v>3.0000000000000001E-3</v>
      </c>
      <c r="O12">
        <v>0</v>
      </c>
      <c r="P12">
        <v>0</v>
      </c>
      <c r="Q12">
        <v>0</v>
      </c>
      <c r="R12">
        <v>0</v>
      </c>
    </row>
    <row r="13" spans="1:18" x14ac:dyDescent="0.25">
      <c r="A13" s="18" t="str">
        <f t="shared" si="0"/>
        <v>No Class Assigned-Interm Designated-Category 3</v>
      </c>
      <c r="B13" t="s">
        <v>37</v>
      </c>
      <c r="C13">
        <v>60925</v>
      </c>
      <c r="D13" t="s">
        <v>18</v>
      </c>
      <c r="E13" s="1">
        <v>42370</v>
      </c>
      <c r="G13" t="s">
        <v>25</v>
      </c>
      <c r="H13" t="s">
        <v>27</v>
      </c>
      <c r="I13" t="s">
        <v>31</v>
      </c>
      <c r="J13" t="s">
        <v>21</v>
      </c>
      <c r="K13" s="7">
        <v>1.3520000000000001E-2</v>
      </c>
      <c r="L13" s="7">
        <v>1.3520000000000001E-2</v>
      </c>
      <c r="M13" s="7">
        <v>1.3520000000000001E-2</v>
      </c>
      <c r="N13" s="7">
        <v>1.3520000000000001E-2</v>
      </c>
      <c r="O13">
        <v>0</v>
      </c>
      <c r="P13">
        <v>0</v>
      </c>
      <c r="Q13">
        <v>0</v>
      </c>
      <c r="R13">
        <v>0</v>
      </c>
    </row>
    <row r="14" spans="1:18" x14ac:dyDescent="0.25">
      <c r="A14" s="18" t="str">
        <f t="shared" si="0"/>
        <v>Language-Designated-Category 1</v>
      </c>
      <c r="B14" t="s">
        <v>38</v>
      </c>
      <c r="C14">
        <v>60950</v>
      </c>
      <c r="D14" t="s">
        <v>18</v>
      </c>
      <c r="E14" s="1">
        <v>42370</v>
      </c>
      <c r="G14" t="s">
        <v>23</v>
      </c>
      <c r="H14" t="s">
        <v>39</v>
      </c>
      <c r="I14" t="s">
        <v>20</v>
      </c>
      <c r="J14" t="s">
        <v>21</v>
      </c>
      <c r="K14">
        <v>0</v>
      </c>
      <c r="L14" s="7">
        <v>2.5999999999999999E-3</v>
      </c>
      <c r="M14" s="7">
        <v>2.5999999999999999E-3</v>
      </c>
      <c r="N14" s="7">
        <v>2.5999999999999999E-3</v>
      </c>
      <c r="O14">
        <v>0</v>
      </c>
      <c r="P14">
        <v>0</v>
      </c>
      <c r="Q14">
        <v>0</v>
      </c>
      <c r="R14">
        <v>0</v>
      </c>
    </row>
    <row r="15" spans="1:18" x14ac:dyDescent="0.25">
      <c r="A15" s="18" t="str">
        <f t="shared" si="0"/>
        <v>Language-Designated-Category 2</v>
      </c>
      <c r="B15" t="s">
        <v>40</v>
      </c>
      <c r="C15">
        <v>60950</v>
      </c>
      <c r="D15" t="s">
        <v>18</v>
      </c>
      <c r="E15" s="1">
        <v>42370</v>
      </c>
      <c r="G15" t="s">
        <v>23</v>
      </c>
      <c r="H15" t="s">
        <v>39</v>
      </c>
      <c r="I15" t="s">
        <v>29</v>
      </c>
      <c r="J15" t="s">
        <v>21</v>
      </c>
      <c r="K15">
        <v>0</v>
      </c>
      <c r="L15" s="7">
        <v>3.0000000000000001E-3</v>
      </c>
      <c r="M15" s="7">
        <v>3.0000000000000001E-3</v>
      </c>
      <c r="N15" s="7">
        <v>3.0000000000000001E-3</v>
      </c>
      <c r="O15">
        <v>0</v>
      </c>
      <c r="P15">
        <v>0</v>
      </c>
      <c r="Q15">
        <v>0</v>
      </c>
      <c r="R15">
        <v>0</v>
      </c>
    </row>
    <row r="16" spans="1:18" x14ac:dyDescent="0.25">
      <c r="A16" s="18" t="str">
        <f t="shared" si="0"/>
        <v>Language-Designated-Category 3</v>
      </c>
      <c r="B16" t="s">
        <v>41</v>
      </c>
      <c r="C16">
        <v>60950</v>
      </c>
      <c r="D16" t="s">
        <v>18</v>
      </c>
      <c r="E16" s="1">
        <v>42370</v>
      </c>
      <c r="G16" t="s">
        <v>23</v>
      </c>
      <c r="H16" t="s">
        <v>39</v>
      </c>
      <c r="I16" t="s">
        <v>31</v>
      </c>
      <c r="J16" t="s">
        <v>21</v>
      </c>
      <c r="K16" s="7">
        <v>2.5999999999999999E-3</v>
      </c>
      <c r="L16" s="7">
        <v>1.3520000000000001E-2</v>
      </c>
      <c r="M16" s="7">
        <v>1.3520000000000001E-2</v>
      </c>
      <c r="N16" s="7">
        <v>1.3520000000000001E-2</v>
      </c>
      <c r="O16">
        <v>0</v>
      </c>
      <c r="P16">
        <v>0</v>
      </c>
      <c r="Q16">
        <v>0</v>
      </c>
      <c r="R16">
        <v>0</v>
      </c>
    </row>
    <row r="17" spans="1:18" x14ac:dyDescent="0.25">
      <c r="A17" s="18" t="str">
        <f t="shared" si="0"/>
        <v>Language-Interm Designated-Category 1</v>
      </c>
      <c r="B17" t="s">
        <v>42</v>
      </c>
      <c r="C17">
        <v>60925</v>
      </c>
      <c r="D17" t="s">
        <v>18</v>
      </c>
      <c r="E17" s="1">
        <v>42370</v>
      </c>
      <c r="G17" t="s">
        <v>25</v>
      </c>
      <c r="H17" t="s">
        <v>39</v>
      </c>
      <c r="I17" t="s">
        <v>20</v>
      </c>
      <c r="J17" t="s">
        <v>21</v>
      </c>
      <c r="K17">
        <v>0</v>
      </c>
      <c r="L17" s="7">
        <v>2.5999999999999999E-3</v>
      </c>
      <c r="M17" s="7">
        <v>2.5999999999999999E-3</v>
      </c>
      <c r="N17" s="7">
        <v>2.5999999999999999E-3</v>
      </c>
      <c r="O17" s="8">
        <v>0</v>
      </c>
      <c r="P17">
        <v>0</v>
      </c>
      <c r="Q17">
        <v>0</v>
      </c>
      <c r="R17">
        <v>0</v>
      </c>
    </row>
    <row r="18" spans="1:18" x14ac:dyDescent="0.25">
      <c r="A18" s="18" t="str">
        <f t="shared" si="0"/>
        <v>Language-Interm Designated-Category 2</v>
      </c>
      <c r="B18" t="s">
        <v>43</v>
      </c>
      <c r="C18">
        <v>60925</v>
      </c>
      <c r="D18" t="s">
        <v>18</v>
      </c>
      <c r="E18" s="1">
        <v>42370</v>
      </c>
      <c r="G18" t="s">
        <v>25</v>
      </c>
      <c r="H18" t="s">
        <v>39</v>
      </c>
      <c r="I18" t="s">
        <v>29</v>
      </c>
      <c r="J18" t="s">
        <v>21</v>
      </c>
      <c r="K18">
        <v>0</v>
      </c>
      <c r="L18" s="7">
        <v>3.0000000000000001E-3</v>
      </c>
      <c r="M18" s="7">
        <v>3.0000000000000001E-3</v>
      </c>
      <c r="N18" s="7">
        <v>3.0000000000000001E-3</v>
      </c>
      <c r="O18" s="8">
        <v>0</v>
      </c>
      <c r="P18">
        <v>0</v>
      </c>
      <c r="Q18">
        <v>0</v>
      </c>
      <c r="R18">
        <v>0</v>
      </c>
    </row>
    <row r="19" spans="1:18" x14ac:dyDescent="0.25">
      <c r="A19" s="18" t="str">
        <f t="shared" si="0"/>
        <v>Language-Interm Designated-Category 3</v>
      </c>
      <c r="B19" t="s">
        <v>44</v>
      </c>
      <c r="C19">
        <v>60925</v>
      </c>
      <c r="D19" t="s">
        <v>18</v>
      </c>
      <c r="E19" s="1">
        <v>42370</v>
      </c>
      <c r="G19" t="s">
        <v>25</v>
      </c>
      <c r="H19" t="s">
        <v>39</v>
      </c>
      <c r="I19" t="s">
        <v>31</v>
      </c>
      <c r="J19" t="s">
        <v>21</v>
      </c>
      <c r="K19" s="7">
        <v>2.5999999999999999E-3</v>
      </c>
      <c r="L19" s="7">
        <v>1.3520000000000001E-2</v>
      </c>
      <c r="M19" s="7">
        <v>1.3520000000000001E-2</v>
      </c>
      <c r="N19" s="7">
        <v>1.3520000000000001E-2</v>
      </c>
      <c r="O19">
        <v>0</v>
      </c>
      <c r="P19">
        <v>0</v>
      </c>
      <c r="Q19">
        <v>0</v>
      </c>
      <c r="R19">
        <v>0</v>
      </c>
    </row>
    <row r="20" spans="1:18" x14ac:dyDescent="0.25">
      <c r="A20" s="18" t="str">
        <f t="shared" si="0"/>
        <v>Post Program Payment-Designated-Category 1</v>
      </c>
      <c r="B20" t="s">
        <v>45</v>
      </c>
      <c r="C20">
        <v>60950</v>
      </c>
      <c r="D20" t="s">
        <v>18</v>
      </c>
      <c r="E20" s="1">
        <v>42370</v>
      </c>
      <c r="G20" t="s">
        <v>23</v>
      </c>
      <c r="H20" t="s">
        <v>46</v>
      </c>
      <c r="I20" t="s">
        <v>20</v>
      </c>
      <c r="J20" t="s">
        <v>21</v>
      </c>
      <c r="K20">
        <v>0</v>
      </c>
      <c r="L20">
        <v>2.96E-3</v>
      </c>
      <c r="M20">
        <v>2.5000000000000001E-3</v>
      </c>
      <c r="N20">
        <v>2E-3</v>
      </c>
      <c r="O20">
        <v>0</v>
      </c>
      <c r="P20">
        <v>0</v>
      </c>
      <c r="Q20">
        <v>0</v>
      </c>
      <c r="R20">
        <v>0</v>
      </c>
    </row>
    <row r="21" spans="1:18" x14ac:dyDescent="0.25">
      <c r="A21" s="18" t="str">
        <f t="shared" si="0"/>
        <v>Post Program Payment-Designated-Category 2</v>
      </c>
      <c r="B21" t="s">
        <v>47</v>
      </c>
      <c r="C21">
        <v>60950</v>
      </c>
      <c r="D21" t="s">
        <v>18</v>
      </c>
      <c r="E21" s="1">
        <v>42370</v>
      </c>
      <c r="G21" t="s">
        <v>23</v>
      </c>
      <c r="H21" t="s">
        <v>46</v>
      </c>
      <c r="I21" t="s">
        <v>29</v>
      </c>
      <c r="J21" t="s">
        <v>21</v>
      </c>
      <c r="K21">
        <v>0</v>
      </c>
      <c r="L21">
        <v>2.96E-3</v>
      </c>
      <c r="M21">
        <v>2.5000000000000001E-3</v>
      </c>
      <c r="N21">
        <v>2E-3</v>
      </c>
      <c r="O21">
        <v>0</v>
      </c>
      <c r="P21">
        <v>0</v>
      </c>
      <c r="Q21">
        <v>0</v>
      </c>
      <c r="R21">
        <v>0</v>
      </c>
    </row>
    <row r="22" spans="1:18" x14ac:dyDescent="0.25">
      <c r="A22" s="18" t="str">
        <f t="shared" si="0"/>
        <v>Post Program Payment-Designated-Category 3</v>
      </c>
      <c r="B22" t="s">
        <v>48</v>
      </c>
      <c r="C22">
        <v>60950</v>
      </c>
      <c r="D22" t="s">
        <v>18</v>
      </c>
      <c r="E22" s="1">
        <v>42370</v>
      </c>
      <c r="G22" t="s">
        <v>23</v>
      </c>
      <c r="H22" t="s">
        <v>46</v>
      </c>
      <c r="I22" t="s">
        <v>31</v>
      </c>
      <c r="J22" t="s">
        <v>21</v>
      </c>
      <c r="K22" s="7">
        <v>1.3520000000000001E-2</v>
      </c>
      <c r="L22" s="7">
        <v>1.3520000000000001E-2</v>
      </c>
      <c r="M22" s="7">
        <v>1.3520000000000001E-2</v>
      </c>
      <c r="N22" s="7">
        <v>1.3520000000000001E-2</v>
      </c>
      <c r="O22">
        <v>0</v>
      </c>
      <c r="P22">
        <v>0</v>
      </c>
      <c r="Q22">
        <v>0</v>
      </c>
      <c r="R22">
        <v>0</v>
      </c>
    </row>
    <row r="23" spans="1:18" x14ac:dyDescent="0.25">
      <c r="A23" s="18" t="str">
        <f t="shared" si="0"/>
        <v>Post Program Payment-Interm Designated-Category 1</v>
      </c>
      <c r="B23" t="s">
        <v>49</v>
      </c>
      <c r="C23">
        <v>60925</v>
      </c>
      <c r="D23" t="s">
        <v>18</v>
      </c>
      <c r="E23" s="1">
        <v>42370</v>
      </c>
      <c r="G23" t="s">
        <v>25</v>
      </c>
      <c r="H23" t="s">
        <v>46</v>
      </c>
      <c r="I23" t="s">
        <v>20</v>
      </c>
      <c r="J23" t="s">
        <v>21</v>
      </c>
      <c r="K23">
        <v>0</v>
      </c>
      <c r="L23">
        <v>2.96E-3</v>
      </c>
      <c r="M23">
        <v>2.5000000000000001E-3</v>
      </c>
      <c r="N23">
        <v>2E-3</v>
      </c>
      <c r="O23">
        <v>0</v>
      </c>
      <c r="P23">
        <v>0</v>
      </c>
      <c r="Q23">
        <v>0</v>
      </c>
      <c r="R23">
        <v>0</v>
      </c>
    </row>
    <row r="24" spans="1:18" x14ac:dyDescent="0.25">
      <c r="A24" s="18" t="str">
        <f t="shared" si="0"/>
        <v>Post Program Payment-Interm Designated-Category 2</v>
      </c>
      <c r="B24" t="s">
        <v>50</v>
      </c>
      <c r="C24">
        <v>60925</v>
      </c>
      <c r="D24" t="s">
        <v>18</v>
      </c>
      <c r="E24" s="1">
        <v>42370</v>
      </c>
      <c r="G24" t="s">
        <v>25</v>
      </c>
      <c r="H24" t="s">
        <v>46</v>
      </c>
      <c r="I24" t="s">
        <v>29</v>
      </c>
      <c r="J24" t="s">
        <v>21</v>
      </c>
      <c r="K24">
        <v>0</v>
      </c>
      <c r="L24">
        <v>2.96E-3</v>
      </c>
      <c r="M24">
        <v>2.5000000000000001E-3</v>
      </c>
      <c r="N24">
        <v>2E-3</v>
      </c>
      <c r="O24">
        <v>0</v>
      </c>
      <c r="P24">
        <v>0</v>
      </c>
      <c r="Q24">
        <v>0</v>
      </c>
      <c r="R24">
        <v>0</v>
      </c>
    </row>
    <row r="25" spans="1:18" x14ac:dyDescent="0.25">
      <c r="A25" s="18" t="str">
        <f t="shared" si="0"/>
        <v>Post Program Payment-Interm Designated-Category 3</v>
      </c>
      <c r="B25" t="s">
        <v>51</v>
      </c>
      <c r="C25">
        <v>60925</v>
      </c>
      <c r="D25" t="s">
        <v>18</v>
      </c>
      <c r="E25" s="1">
        <v>42370</v>
      </c>
      <c r="G25" t="s">
        <v>25</v>
      </c>
      <c r="H25" t="s">
        <v>46</v>
      </c>
      <c r="I25" t="s">
        <v>31</v>
      </c>
      <c r="J25" t="s">
        <v>21</v>
      </c>
      <c r="K25" s="7">
        <v>1.3520000000000001E-2</v>
      </c>
      <c r="L25" s="7">
        <v>1.3520000000000001E-2</v>
      </c>
      <c r="M25" s="7">
        <v>1.3520000000000001E-2</v>
      </c>
      <c r="N25" s="7">
        <v>1.3520000000000001E-2</v>
      </c>
      <c r="O25">
        <v>0</v>
      </c>
      <c r="P25">
        <v>0</v>
      </c>
      <c r="Q25">
        <v>0</v>
      </c>
      <c r="R25">
        <v>0</v>
      </c>
    </row>
    <row r="26" spans="1:18" x14ac:dyDescent="0.25">
      <c r="A26" s="18" t="str">
        <f t="shared" si="0"/>
        <v>Regulatory Body-Registered-Category 1</v>
      </c>
      <c r="B26" t="s">
        <v>52</v>
      </c>
      <c r="C26">
        <v>60900</v>
      </c>
      <c r="D26" t="s">
        <v>18</v>
      </c>
      <c r="E26" s="1">
        <v>42370</v>
      </c>
      <c r="G26" t="s">
        <v>19</v>
      </c>
      <c r="H26" t="s">
        <v>53</v>
      </c>
      <c r="I26" t="s">
        <v>20</v>
      </c>
      <c r="J26" t="s">
        <v>21</v>
      </c>
      <c r="K26">
        <v>0</v>
      </c>
      <c r="L26" s="7">
        <v>2.5999999999999999E-3</v>
      </c>
      <c r="M26" s="7">
        <v>2.5999999999999999E-3</v>
      </c>
      <c r="N26" s="7">
        <v>2.5999999999999999E-3</v>
      </c>
      <c r="O26" s="8">
        <v>0</v>
      </c>
      <c r="P26">
        <v>0</v>
      </c>
      <c r="Q26">
        <v>0</v>
      </c>
      <c r="R26">
        <v>0</v>
      </c>
    </row>
    <row r="27" spans="1:18" x14ac:dyDescent="0.25">
      <c r="A27" s="18" t="str">
        <f t="shared" si="0"/>
        <v>Regulatory Body-Registered-Category 2</v>
      </c>
      <c r="B27" t="s">
        <v>54</v>
      </c>
      <c r="C27">
        <v>60900</v>
      </c>
      <c r="D27" t="s">
        <v>18</v>
      </c>
      <c r="E27" s="1">
        <v>42370</v>
      </c>
      <c r="G27" t="s">
        <v>19</v>
      </c>
      <c r="H27" t="s">
        <v>53</v>
      </c>
      <c r="I27" t="s">
        <v>29</v>
      </c>
      <c r="J27" t="s">
        <v>21</v>
      </c>
      <c r="K27">
        <v>0</v>
      </c>
      <c r="L27" s="7">
        <v>3.0000000000000001E-3</v>
      </c>
      <c r="M27" s="7">
        <v>3.0000000000000001E-3</v>
      </c>
      <c r="N27" s="7">
        <v>3.0000000000000001E-3</v>
      </c>
      <c r="O27">
        <v>0</v>
      </c>
      <c r="P27">
        <v>0</v>
      </c>
      <c r="Q27">
        <v>0</v>
      </c>
      <c r="R27">
        <v>0</v>
      </c>
    </row>
    <row r="28" spans="1:18" x14ac:dyDescent="0.25">
      <c r="A28" s="18" t="str">
        <f t="shared" si="0"/>
        <v>Regulatory Body-Registered-Category 3</v>
      </c>
      <c r="B28" t="s">
        <v>55</v>
      </c>
      <c r="C28">
        <v>60900</v>
      </c>
      <c r="D28" t="s">
        <v>18</v>
      </c>
      <c r="E28" s="1">
        <v>42370</v>
      </c>
      <c r="G28" t="s">
        <v>19</v>
      </c>
      <c r="H28" t="s">
        <v>53</v>
      </c>
      <c r="I28" t="s">
        <v>31</v>
      </c>
      <c r="J28" t="s">
        <v>21</v>
      </c>
      <c r="K28" s="7">
        <v>2.5999999999999999E-3</v>
      </c>
      <c r="L28" s="7">
        <v>1.3520000000000001E-2</v>
      </c>
      <c r="M28" s="7">
        <v>1.3520000000000001E-2</v>
      </c>
      <c r="N28" s="7">
        <v>1.3520000000000001E-2</v>
      </c>
      <c r="O28">
        <v>0</v>
      </c>
      <c r="P28">
        <v>0</v>
      </c>
      <c r="Q28">
        <v>0</v>
      </c>
      <c r="R28">
        <v>0</v>
      </c>
    </row>
    <row r="29" spans="1:18" x14ac:dyDescent="0.25">
      <c r="A29" s="18" t="str">
        <f t="shared" si="0"/>
        <v>Regulatory Body-Designated-Category 1</v>
      </c>
      <c r="B29" t="s">
        <v>56</v>
      </c>
      <c r="C29">
        <v>60950</v>
      </c>
      <c r="D29" t="s">
        <v>18</v>
      </c>
      <c r="E29" s="1">
        <v>42370</v>
      </c>
      <c r="G29" t="s">
        <v>23</v>
      </c>
      <c r="H29" t="s">
        <v>53</v>
      </c>
      <c r="I29" t="s">
        <v>20</v>
      </c>
      <c r="J29" t="s">
        <v>21</v>
      </c>
      <c r="K29">
        <v>0</v>
      </c>
      <c r="L29" s="7">
        <v>2.5999999999999999E-3</v>
      </c>
      <c r="M29" s="7">
        <v>2.5999999999999999E-3</v>
      </c>
      <c r="N29" s="7">
        <v>2.5999999999999999E-3</v>
      </c>
      <c r="O29">
        <v>0</v>
      </c>
      <c r="P29">
        <v>0</v>
      </c>
      <c r="Q29">
        <v>0</v>
      </c>
      <c r="R29">
        <v>0</v>
      </c>
    </row>
    <row r="30" spans="1:18" x14ac:dyDescent="0.25">
      <c r="A30" s="18" t="str">
        <f t="shared" si="0"/>
        <v>Regulatory Body-Designated-Category 2</v>
      </c>
      <c r="B30" t="s">
        <v>57</v>
      </c>
      <c r="C30">
        <v>60950</v>
      </c>
      <c r="D30" t="s">
        <v>18</v>
      </c>
      <c r="E30" s="1">
        <v>42370</v>
      </c>
      <c r="G30" t="s">
        <v>23</v>
      </c>
      <c r="H30" t="s">
        <v>53</v>
      </c>
      <c r="I30" t="s">
        <v>29</v>
      </c>
      <c r="J30" t="s">
        <v>21</v>
      </c>
      <c r="K30">
        <v>0</v>
      </c>
      <c r="L30" s="7">
        <v>3.0000000000000001E-3</v>
      </c>
      <c r="M30" s="7">
        <v>3.0000000000000001E-3</v>
      </c>
      <c r="N30" s="7">
        <v>3.0000000000000001E-3</v>
      </c>
      <c r="O30">
        <v>0</v>
      </c>
      <c r="P30">
        <v>0</v>
      </c>
      <c r="Q30">
        <v>0</v>
      </c>
      <c r="R30">
        <v>0</v>
      </c>
    </row>
    <row r="31" spans="1:18" x14ac:dyDescent="0.25">
      <c r="A31" s="18" t="str">
        <f t="shared" si="0"/>
        <v>Regulatory Body-Designated-Category 3</v>
      </c>
      <c r="B31" t="s">
        <v>58</v>
      </c>
      <c r="C31">
        <v>60950</v>
      </c>
      <c r="D31" t="s">
        <v>18</v>
      </c>
      <c r="E31" s="1">
        <v>42370</v>
      </c>
      <c r="G31" t="s">
        <v>23</v>
      </c>
      <c r="H31" t="s">
        <v>53</v>
      </c>
      <c r="I31" t="s">
        <v>31</v>
      </c>
      <c r="J31" t="s">
        <v>21</v>
      </c>
      <c r="K31" s="7">
        <v>2.5999999999999999E-3</v>
      </c>
      <c r="L31" s="7">
        <v>1.3520000000000001E-2</v>
      </c>
      <c r="M31" s="7">
        <v>1.3520000000000001E-2</v>
      </c>
      <c r="N31" s="7">
        <v>1.3520000000000001E-2</v>
      </c>
      <c r="O31">
        <v>0</v>
      </c>
      <c r="P31">
        <v>0</v>
      </c>
      <c r="Q31">
        <v>0</v>
      </c>
      <c r="R31">
        <v>0</v>
      </c>
    </row>
    <row r="32" spans="1:18" x14ac:dyDescent="0.25">
      <c r="A32" s="18" t="str">
        <f t="shared" si="0"/>
        <v>Regulatory Body-Interm Designated-Category 1</v>
      </c>
      <c r="B32" t="s">
        <v>59</v>
      </c>
      <c r="C32">
        <v>60925</v>
      </c>
      <c r="D32" t="s">
        <v>18</v>
      </c>
      <c r="E32" s="1">
        <v>42370</v>
      </c>
      <c r="G32" t="s">
        <v>25</v>
      </c>
      <c r="H32" t="s">
        <v>53</v>
      </c>
      <c r="I32" t="s">
        <v>20</v>
      </c>
      <c r="J32" t="s">
        <v>21</v>
      </c>
      <c r="K32">
        <v>0</v>
      </c>
      <c r="L32" s="7">
        <v>2.5999999999999999E-3</v>
      </c>
      <c r="M32" s="7">
        <v>2.5999999999999999E-3</v>
      </c>
      <c r="N32" s="7">
        <v>2.5999999999999999E-3</v>
      </c>
      <c r="O32">
        <v>0</v>
      </c>
      <c r="P32">
        <v>0</v>
      </c>
      <c r="Q32">
        <v>0</v>
      </c>
      <c r="R32">
        <v>0</v>
      </c>
    </row>
    <row r="33" spans="1:18" x14ac:dyDescent="0.25">
      <c r="A33" s="18" t="str">
        <f t="shared" si="0"/>
        <v>Regulatory Body-Interm Designated-Category 2</v>
      </c>
      <c r="B33" t="s">
        <v>60</v>
      </c>
      <c r="C33">
        <v>60925</v>
      </c>
      <c r="D33" t="s">
        <v>18</v>
      </c>
      <c r="E33" s="1">
        <v>42370</v>
      </c>
      <c r="G33" t="s">
        <v>25</v>
      </c>
      <c r="H33" t="s">
        <v>53</v>
      </c>
      <c r="I33" t="s">
        <v>29</v>
      </c>
      <c r="J33" t="s">
        <v>21</v>
      </c>
      <c r="K33">
        <v>0</v>
      </c>
      <c r="L33" s="7">
        <v>3.0000000000000001E-3</v>
      </c>
      <c r="M33" s="7">
        <v>3.0000000000000001E-3</v>
      </c>
      <c r="N33" s="7">
        <v>3.0000000000000001E-3</v>
      </c>
      <c r="O33">
        <v>0</v>
      </c>
      <c r="P33">
        <v>0</v>
      </c>
      <c r="Q33">
        <v>0</v>
      </c>
      <c r="R33">
        <v>0</v>
      </c>
    </row>
    <row r="34" spans="1:18" x14ac:dyDescent="0.25">
      <c r="A34" s="18" t="str">
        <f t="shared" si="0"/>
        <v>Regulatory Body-Interm Designated-Category 3</v>
      </c>
      <c r="B34" t="s">
        <v>61</v>
      </c>
      <c r="C34">
        <v>60925</v>
      </c>
      <c r="D34" t="s">
        <v>18</v>
      </c>
      <c r="E34" s="1">
        <v>42370</v>
      </c>
      <c r="G34" t="s">
        <v>25</v>
      </c>
      <c r="H34" t="s">
        <v>53</v>
      </c>
      <c r="I34" t="s">
        <v>31</v>
      </c>
      <c r="J34" t="s">
        <v>21</v>
      </c>
      <c r="K34" s="7">
        <v>2.5999999999999999E-3</v>
      </c>
      <c r="L34" s="7">
        <v>1.3520000000000001E-2</v>
      </c>
      <c r="M34" s="7">
        <v>1.3520000000000001E-2</v>
      </c>
      <c r="N34" s="7">
        <v>1.3520000000000001E-2</v>
      </c>
      <c r="O34">
        <v>0</v>
      </c>
      <c r="P34">
        <v>0</v>
      </c>
      <c r="Q34">
        <v>0</v>
      </c>
      <c r="R34">
        <v>0</v>
      </c>
    </row>
    <row r="35" spans="1:18" s="8" customFormat="1" x14ac:dyDescent="0.25">
      <c r="A35" s="19"/>
      <c r="E35" s="16"/>
    </row>
    <row r="36" spans="1:18" s="8" customFormat="1" x14ac:dyDescent="0.25">
      <c r="A36" s="19"/>
      <c r="E36" s="16"/>
    </row>
    <row r="37" spans="1:18" s="8" customFormat="1" x14ac:dyDescent="0.25">
      <c r="A37" s="19"/>
      <c r="E37" s="16"/>
    </row>
    <row r="38" spans="1:18" s="8" customFormat="1" x14ac:dyDescent="0.25">
      <c r="A38" s="19"/>
      <c r="E38" s="16"/>
    </row>
    <row r="39" spans="1:18" s="8" customFormat="1" x14ac:dyDescent="0.25">
      <c r="A39" s="19"/>
      <c r="E39" s="16"/>
    </row>
    <row r="40" spans="1:18" s="8" customFormat="1" x14ac:dyDescent="0.25">
      <c r="A40" s="19"/>
      <c r="E40" s="16"/>
    </row>
    <row r="41" spans="1:18" s="8" customFormat="1" x14ac:dyDescent="0.25">
      <c r="A41" s="19"/>
      <c r="E41" s="16"/>
    </row>
    <row r="42" spans="1:18" s="8" customFormat="1" x14ac:dyDescent="0.25">
      <c r="A42" s="19"/>
      <c r="E42" s="16"/>
    </row>
    <row r="43" spans="1:18" s="8" customFormat="1" x14ac:dyDescent="0.25">
      <c r="A43" s="19"/>
      <c r="E43" s="16"/>
    </row>
    <row r="44" spans="1:18" s="8" customFormat="1" x14ac:dyDescent="0.25">
      <c r="A44" s="19"/>
      <c r="E44" s="16"/>
    </row>
    <row r="45" spans="1:18" s="8" customFormat="1" x14ac:dyDescent="0.25">
      <c r="A45" s="19"/>
      <c r="E45" s="16"/>
    </row>
    <row r="46" spans="1:18" s="8" customFormat="1" x14ac:dyDescent="0.25">
      <c r="A46" s="19"/>
      <c r="E46" s="16"/>
    </row>
    <row r="47" spans="1:18" s="8" customFormat="1" x14ac:dyDescent="0.25">
      <c r="A47" s="19"/>
      <c r="E47" s="16"/>
    </row>
    <row r="48" spans="1:18" s="8" customFormat="1" x14ac:dyDescent="0.25">
      <c r="A48" s="19"/>
      <c r="E48" s="16"/>
    </row>
    <row r="49" spans="1:5" s="8" customFormat="1" x14ac:dyDescent="0.25">
      <c r="A49" s="19"/>
      <c r="E49" s="16"/>
    </row>
    <row r="50" spans="1:5" s="8" customFormat="1" x14ac:dyDescent="0.25">
      <c r="A50" s="19"/>
      <c r="E50" s="16"/>
    </row>
    <row r="51" spans="1:5" s="8" customFormat="1" x14ac:dyDescent="0.25">
      <c r="A51" s="19"/>
      <c r="E51" s="16"/>
    </row>
    <row r="52" spans="1:5" s="8" customFormat="1" x14ac:dyDescent="0.25">
      <c r="A52" s="19"/>
      <c r="E52" s="16"/>
    </row>
    <row r="53" spans="1:5" s="8" customFormat="1" x14ac:dyDescent="0.25">
      <c r="A53" s="19"/>
      <c r="E53" s="16"/>
    </row>
    <row r="54" spans="1:5" s="8" customFormat="1" x14ac:dyDescent="0.25">
      <c r="A54" s="19"/>
      <c r="E54" s="16"/>
    </row>
    <row r="55" spans="1:5" s="8" customFormat="1" x14ac:dyDescent="0.25">
      <c r="A55" s="19"/>
      <c r="E55" s="16"/>
    </row>
    <row r="56" spans="1:5" s="8" customFormat="1" x14ac:dyDescent="0.25">
      <c r="A56" s="19"/>
      <c r="E56" s="16"/>
    </row>
    <row r="57" spans="1:5" s="8" customFormat="1" x14ac:dyDescent="0.25">
      <c r="A57" s="19"/>
      <c r="E57" s="16"/>
    </row>
    <row r="58" spans="1:5" s="8" customFormat="1" x14ac:dyDescent="0.25">
      <c r="A58" s="19"/>
      <c r="E58" s="16"/>
    </row>
    <row r="59" spans="1:5" s="8" customFormat="1" x14ac:dyDescent="0.25">
      <c r="A59" s="19"/>
      <c r="E59" s="16"/>
    </row>
    <row r="60" spans="1:5" s="8" customFormat="1" x14ac:dyDescent="0.25">
      <c r="A60" s="19"/>
      <c r="E60" s="16"/>
    </row>
    <row r="61" spans="1:5" s="8" customFormat="1" x14ac:dyDescent="0.25">
      <c r="A61" s="19"/>
      <c r="E61" s="16"/>
    </row>
    <row r="62" spans="1:5" s="8" customFormat="1" x14ac:dyDescent="0.25">
      <c r="A62" s="19"/>
      <c r="E62" s="16"/>
    </row>
    <row r="63" spans="1:5" s="8" customFormat="1" x14ac:dyDescent="0.25">
      <c r="A63" s="19"/>
      <c r="E63" s="16"/>
    </row>
    <row r="64" spans="1:5" s="8" customFormat="1" x14ac:dyDescent="0.25">
      <c r="A64" s="19"/>
      <c r="E64" s="16"/>
    </row>
    <row r="65" spans="1:5" s="8" customFormat="1" x14ac:dyDescent="0.25">
      <c r="A65" s="19"/>
      <c r="E65" s="16"/>
    </row>
    <row r="66" spans="1:5" s="8" customFormat="1" x14ac:dyDescent="0.25">
      <c r="A66" s="19"/>
      <c r="E66" s="16"/>
    </row>
    <row r="67" spans="1:5" s="8" customFormat="1" x14ac:dyDescent="0.25">
      <c r="A67" s="19"/>
      <c r="E67" s="16"/>
    </row>
  </sheetData>
  <autoFilter ref="A1:R67" xr:uid="{22D802A3-E6AB-4330-AE7E-79BEE3DBC293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4F951-4EE6-4DBC-B83E-9C218BB468F9}">
  <dimension ref="A1:R34"/>
  <sheetViews>
    <sheetView topLeftCell="A14" zoomScale="85" zoomScaleNormal="85" workbookViewId="0">
      <selection activeCell="B43" sqref="B43"/>
    </sheetView>
  </sheetViews>
  <sheetFormatPr defaultRowHeight="15" x14ac:dyDescent="0.25"/>
  <cols>
    <col min="1" max="1" width="49" style="14" customWidth="1"/>
    <col min="2" max="2" width="12.7109375" bestFit="1" customWidth="1"/>
    <col min="4" max="4" width="15.140625" bestFit="1" customWidth="1"/>
    <col min="7" max="7" width="18.5703125" bestFit="1" customWidth="1"/>
    <col min="8" max="8" width="19.7109375" bestFit="1" customWidth="1"/>
    <col min="9" max="9" width="18.28515625" bestFit="1" customWidth="1"/>
  </cols>
  <sheetData>
    <row r="1" spans="1:18" ht="15.75" thickBot="1" x14ac:dyDescent="0.3">
      <c r="A1" s="15" t="s">
        <v>151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</row>
    <row r="2" spans="1:18" x14ac:dyDescent="0.25">
      <c r="A2" s="14" t="str">
        <f t="shared" ref="A2:A33" si="0">H2&amp;"-"&amp;G2&amp;"-"&amp;I2</f>
        <v>Indigenous-Registered-Category 1</v>
      </c>
      <c r="B2" t="s">
        <v>62</v>
      </c>
      <c r="C2">
        <v>61000</v>
      </c>
      <c r="D2" t="s">
        <v>63</v>
      </c>
      <c r="E2" s="1">
        <v>42370</v>
      </c>
      <c r="G2" t="s">
        <v>19</v>
      </c>
      <c r="H2" t="s">
        <v>145</v>
      </c>
      <c r="I2" t="s">
        <v>20</v>
      </c>
      <c r="J2" t="s">
        <v>21</v>
      </c>
      <c r="K2">
        <v>0</v>
      </c>
      <c r="L2">
        <v>0</v>
      </c>
      <c r="M2">
        <v>0</v>
      </c>
      <c r="N2">
        <v>0</v>
      </c>
      <c r="O2" s="7">
        <v>0</v>
      </c>
      <c r="P2" s="7">
        <v>0</v>
      </c>
      <c r="Q2" s="7">
        <v>0</v>
      </c>
      <c r="R2" s="7">
        <v>0</v>
      </c>
    </row>
    <row r="3" spans="1:18" x14ac:dyDescent="0.25">
      <c r="A3" s="14" t="str">
        <f t="shared" si="0"/>
        <v>Indigenous-Designated-Category 1</v>
      </c>
      <c r="B3" t="s">
        <v>64</v>
      </c>
      <c r="C3">
        <v>61050</v>
      </c>
      <c r="D3" t="s">
        <v>63</v>
      </c>
      <c r="E3" s="1">
        <v>42370</v>
      </c>
      <c r="G3" t="s">
        <v>23</v>
      </c>
      <c r="H3" t="s">
        <v>145</v>
      </c>
      <c r="I3" t="s">
        <v>20</v>
      </c>
      <c r="J3" t="s">
        <v>21</v>
      </c>
      <c r="K3">
        <v>0</v>
      </c>
      <c r="L3">
        <v>0</v>
      </c>
      <c r="M3">
        <v>0</v>
      </c>
      <c r="N3">
        <v>0</v>
      </c>
      <c r="O3" s="7">
        <v>0</v>
      </c>
      <c r="P3" s="7">
        <v>0</v>
      </c>
      <c r="Q3" s="7">
        <v>0</v>
      </c>
      <c r="R3" s="7">
        <v>0</v>
      </c>
    </row>
    <row r="4" spans="1:18" x14ac:dyDescent="0.25">
      <c r="A4" s="14" t="str">
        <f t="shared" si="0"/>
        <v>Indigenous-Interm Designated-Category 1</v>
      </c>
      <c r="B4" t="s">
        <v>65</v>
      </c>
      <c r="C4">
        <v>61025</v>
      </c>
      <c r="D4" t="s">
        <v>63</v>
      </c>
      <c r="E4" s="1">
        <v>42370</v>
      </c>
      <c r="G4" t="s">
        <v>25</v>
      </c>
      <c r="H4" t="s">
        <v>145</v>
      </c>
      <c r="I4" t="s">
        <v>20</v>
      </c>
      <c r="J4" t="s">
        <v>21</v>
      </c>
      <c r="K4">
        <v>0</v>
      </c>
      <c r="L4">
        <v>0</v>
      </c>
      <c r="M4">
        <v>0</v>
      </c>
      <c r="N4">
        <v>0</v>
      </c>
      <c r="O4" s="7">
        <v>0</v>
      </c>
      <c r="P4" s="7">
        <v>0</v>
      </c>
      <c r="Q4" s="7">
        <v>0</v>
      </c>
      <c r="R4" s="7">
        <v>0</v>
      </c>
    </row>
    <row r="5" spans="1:18" x14ac:dyDescent="0.25">
      <c r="A5" s="14" t="str">
        <f t="shared" si="0"/>
        <v>No Class Assigned-Registered-Category 1</v>
      </c>
      <c r="B5" t="s">
        <v>66</v>
      </c>
      <c r="C5">
        <v>61000</v>
      </c>
      <c r="D5" t="s">
        <v>63</v>
      </c>
      <c r="E5" s="1">
        <v>42370</v>
      </c>
      <c r="G5" t="s">
        <v>19</v>
      </c>
      <c r="H5" t="s">
        <v>27</v>
      </c>
      <c r="I5" t="s">
        <v>20</v>
      </c>
      <c r="J5" t="s">
        <v>21</v>
      </c>
      <c r="K5">
        <v>0</v>
      </c>
      <c r="L5" s="7">
        <v>5.2500000000000003E-3</v>
      </c>
      <c r="M5" s="7">
        <v>3.5000000000000001E-3</v>
      </c>
      <c r="N5" s="7">
        <v>3.3300000000000001E-3</v>
      </c>
      <c r="O5">
        <v>0</v>
      </c>
      <c r="P5">
        <v>0</v>
      </c>
      <c r="Q5">
        <v>0</v>
      </c>
      <c r="R5">
        <v>0</v>
      </c>
    </row>
    <row r="6" spans="1:18" x14ac:dyDescent="0.25">
      <c r="A6" s="14" t="str">
        <f t="shared" si="0"/>
        <v>No Class Assigned-Registered-Category 2</v>
      </c>
      <c r="B6" t="s">
        <v>67</v>
      </c>
      <c r="C6">
        <v>61000</v>
      </c>
      <c r="D6" t="s">
        <v>63</v>
      </c>
      <c r="E6" s="1">
        <v>42370</v>
      </c>
      <c r="G6" t="s">
        <v>19</v>
      </c>
      <c r="H6" t="s">
        <v>27</v>
      </c>
      <c r="I6" t="s">
        <v>29</v>
      </c>
      <c r="J6" t="s">
        <v>21</v>
      </c>
      <c r="K6">
        <v>0</v>
      </c>
      <c r="L6" s="7">
        <v>5.6299999999999996E-3</v>
      </c>
      <c r="M6" s="7">
        <v>3.7499999999999999E-3</v>
      </c>
      <c r="N6" s="7">
        <v>3.5599999999999998E-3</v>
      </c>
      <c r="O6">
        <v>0</v>
      </c>
      <c r="P6">
        <v>0</v>
      </c>
      <c r="Q6">
        <v>0</v>
      </c>
      <c r="R6">
        <v>0</v>
      </c>
    </row>
    <row r="7" spans="1:18" x14ac:dyDescent="0.25">
      <c r="A7" s="14" t="str">
        <f t="shared" si="0"/>
        <v>No Class Assigned-Registered-Category 3</v>
      </c>
      <c r="B7" t="s">
        <v>68</v>
      </c>
      <c r="C7">
        <v>61000</v>
      </c>
      <c r="D7" t="s">
        <v>63</v>
      </c>
      <c r="E7" s="1">
        <v>42370</v>
      </c>
      <c r="G7" t="s">
        <v>19</v>
      </c>
      <c r="H7" t="s">
        <v>27</v>
      </c>
      <c r="I7" t="s">
        <v>31</v>
      </c>
      <c r="J7" t="s">
        <v>21</v>
      </c>
      <c r="K7" s="7">
        <v>8.0000000000000002E-3</v>
      </c>
      <c r="L7" s="7">
        <v>8.0000000000000002E-3</v>
      </c>
      <c r="M7" s="7">
        <v>8.0000000000000002E-3</v>
      </c>
      <c r="N7" s="7">
        <v>8.0000000000000002E-3</v>
      </c>
      <c r="O7">
        <v>0</v>
      </c>
      <c r="P7">
        <v>0</v>
      </c>
      <c r="Q7">
        <v>0</v>
      </c>
      <c r="R7">
        <v>0</v>
      </c>
    </row>
    <row r="8" spans="1:18" x14ac:dyDescent="0.25">
      <c r="A8" s="14" t="str">
        <f t="shared" si="0"/>
        <v>No Class Assigned-Designated-Category 1</v>
      </c>
      <c r="B8" t="s">
        <v>69</v>
      </c>
      <c r="C8">
        <v>61050</v>
      </c>
      <c r="D8" t="s">
        <v>63</v>
      </c>
      <c r="E8" s="1">
        <v>42370</v>
      </c>
      <c r="G8" t="s">
        <v>23</v>
      </c>
      <c r="H8" t="s">
        <v>27</v>
      </c>
      <c r="I8" t="s">
        <v>20</v>
      </c>
      <c r="J8" t="s">
        <v>21</v>
      </c>
      <c r="K8">
        <v>0</v>
      </c>
      <c r="L8" s="7">
        <v>3.15E-3</v>
      </c>
      <c r="M8" s="7">
        <v>2.8E-3</v>
      </c>
      <c r="N8" s="7">
        <v>2.4499999999999999E-3</v>
      </c>
      <c r="O8">
        <v>0</v>
      </c>
      <c r="P8">
        <v>0</v>
      </c>
      <c r="Q8">
        <v>0</v>
      </c>
      <c r="R8">
        <v>0</v>
      </c>
    </row>
    <row r="9" spans="1:18" x14ac:dyDescent="0.25">
      <c r="A9" s="14" t="str">
        <f t="shared" si="0"/>
        <v>No Class Assigned-Designated-Category 2</v>
      </c>
      <c r="B9" t="s">
        <v>70</v>
      </c>
      <c r="C9">
        <v>61050</v>
      </c>
      <c r="D9" t="s">
        <v>63</v>
      </c>
      <c r="E9" s="1">
        <v>42370</v>
      </c>
      <c r="G9" t="s">
        <v>23</v>
      </c>
      <c r="H9" t="s">
        <v>27</v>
      </c>
      <c r="I9" t="s">
        <v>29</v>
      </c>
      <c r="J9" t="s">
        <v>21</v>
      </c>
      <c r="K9">
        <v>0</v>
      </c>
      <c r="L9" s="7">
        <v>3.3800000000000002E-3</v>
      </c>
      <c r="M9" s="7">
        <v>3.0000000000000001E-3</v>
      </c>
      <c r="N9" s="7">
        <v>2.63E-3</v>
      </c>
      <c r="O9">
        <v>0</v>
      </c>
      <c r="P9">
        <v>0</v>
      </c>
      <c r="Q9">
        <v>0</v>
      </c>
      <c r="R9">
        <v>0</v>
      </c>
    </row>
    <row r="10" spans="1:18" x14ac:dyDescent="0.25">
      <c r="A10" s="14" t="str">
        <f t="shared" si="0"/>
        <v>No Class Assigned-Designated-Category 3</v>
      </c>
      <c r="B10" t="s">
        <v>71</v>
      </c>
      <c r="C10">
        <v>61050</v>
      </c>
      <c r="D10" t="s">
        <v>63</v>
      </c>
      <c r="E10" s="1">
        <v>42370</v>
      </c>
      <c r="G10" t="s">
        <v>23</v>
      </c>
      <c r="H10" t="s">
        <v>27</v>
      </c>
      <c r="I10" t="s">
        <v>31</v>
      </c>
      <c r="J10" t="s">
        <v>21</v>
      </c>
      <c r="K10" s="7">
        <v>8.0000000000000002E-3</v>
      </c>
      <c r="L10" s="7">
        <v>8.0000000000000002E-3</v>
      </c>
      <c r="M10" s="7">
        <v>8.0000000000000002E-3</v>
      </c>
      <c r="N10" s="7">
        <v>8.0000000000000002E-3</v>
      </c>
      <c r="O10">
        <v>0</v>
      </c>
      <c r="P10">
        <v>0</v>
      </c>
      <c r="Q10">
        <v>0</v>
      </c>
      <c r="R10">
        <v>0</v>
      </c>
    </row>
    <row r="11" spans="1:18" x14ac:dyDescent="0.25">
      <c r="A11" s="14" t="str">
        <f t="shared" si="0"/>
        <v>No Class Assigned-Interm Designated-Category 1</v>
      </c>
      <c r="B11" t="s">
        <v>72</v>
      </c>
      <c r="C11">
        <v>61025</v>
      </c>
      <c r="D11" t="s">
        <v>63</v>
      </c>
      <c r="E11" s="1">
        <v>42370</v>
      </c>
      <c r="G11" t="s">
        <v>25</v>
      </c>
      <c r="H11" t="s">
        <v>27</v>
      </c>
      <c r="I11" t="s">
        <v>20</v>
      </c>
      <c r="J11" t="s">
        <v>21</v>
      </c>
      <c r="K11">
        <v>0</v>
      </c>
      <c r="L11" s="7">
        <v>3.15E-3</v>
      </c>
      <c r="M11" s="7">
        <v>2.8E-3</v>
      </c>
      <c r="N11" s="7">
        <v>2.4499999999999999E-3</v>
      </c>
      <c r="O11">
        <v>0</v>
      </c>
      <c r="P11">
        <v>0</v>
      </c>
      <c r="Q11">
        <v>0</v>
      </c>
      <c r="R11">
        <v>0</v>
      </c>
    </row>
    <row r="12" spans="1:18" x14ac:dyDescent="0.25">
      <c r="A12" s="14" t="str">
        <f t="shared" si="0"/>
        <v>No Class Assigned-Interm Designated-Category 2</v>
      </c>
      <c r="B12" t="s">
        <v>73</v>
      </c>
      <c r="C12">
        <v>61025</v>
      </c>
      <c r="D12" t="s">
        <v>63</v>
      </c>
      <c r="E12" s="1">
        <v>42370</v>
      </c>
      <c r="G12" t="s">
        <v>25</v>
      </c>
      <c r="H12" t="s">
        <v>27</v>
      </c>
      <c r="I12" t="s">
        <v>29</v>
      </c>
      <c r="J12" t="s">
        <v>21</v>
      </c>
      <c r="K12">
        <v>0</v>
      </c>
      <c r="L12" s="7">
        <v>3.3800000000000002E-3</v>
      </c>
      <c r="M12" s="7">
        <v>3.0000000000000001E-3</v>
      </c>
      <c r="N12" s="7">
        <v>2.63E-3</v>
      </c>
      <c r="O12">
        <v>0</v>
      </c>
      <c r="P12">
        <v>0</v>
      </c>
      <c r="Q12">
        <v>0</v>
      </c>
      <c r="R12">
        <v>0</v>
      </c>
    </row>
    <row r="13" spans="1:18" x14ac:dyDescent="0.25">
      <c r="A13" s="14" t="str">
        <f t="shared" si="0"/>
        <v>No Class Assigned-Interm Designated-Category 3</v>
      </c>
      <c r="B13" t="s">
        <v>74</v>
      </c>
      <c r="C13">
        <v>61025</v>
      </c>
      <c r="D13" t="s">
        <v>63</v>
      </c>
      <c r="E13" s="1">
        <v>42370</v>
      </c>
      <c r="G13" t="s">
        <v>25</v>
      </c>
      <c r="H13" t="s">
        <v>27</v>
      </c>
      <c r="I13" t="s">
        <v>31</v>
      </c>
      <c r="J13" t="s">
        <v>21</v>
      </c>
      <c r="K13" s="7">
        <v>8.0000000000000002E-3</v>
      </c>
      <c r="L13" s="7">
        <v>8.0000000000000002E-3</v>
      </c>
      <c r="M13" s="7">
        <v>8.0000000000000002E-3</v>
      </c>
      <c r="N13" s="7">
        <v>8.0000000000000002E-3</v>
      </c>
      <c r="O13">
        <v>0</v>
      </c>
      <c r="P13">
        <v>0</v>
      </c>
      <c r="Q13">
        <v>0</v>
      </c>
      <c r="R13">
        <v>0</v>
      </c>
    </row>
    <row r="14" spans="1:18" x14ac:dyDescent="0.25">
      <c r="A14" s="14" t="str">
        <f t="shared" si="0"/>
        <v>Language-Designated-Category 1</v>
      </c>
      <c r="B14" t="s">
        <v>75</v>
      </c>
      <c r="C14">
        <v>61050</v>
      </c>
      <c r="D14" t="s">
        <v>63</v>
      </c>
      <c r="E14" s="1">
        <v>42370</v>
      </c>
      <c r="G14" t="s">
        <v>23</v>
      </c>
      <c r="H14" t="s">
        <v>39</v>
      </c>
      <c r="I14" t="s">
        <v>20</v>
      </c>
      <c r="J14" t="s">
        <v>21</v>
      </c>
      <c r="K14">
        <v>0</v>
      </c>
      <c r="L14" s="7">
        <v>2.4499999999999999E-3</v>
      </c>
      <c r="M14" s="7">
        <v>2.4499999999999999E-3</v>
      </c>
      <c r="N14" s="7">
        <v>2.4499999999999999E-3</v>
      </c>
      <c r="O14">
        <v>0</v>
      </c>
      <c r="P14">
        <v>0</v>
      </c>
      <c r="Q14">
        <v>0</v>
      </c>
      <c r="R14">
        <v>0</v>
      </c>
    </row>
    <row r="15" spans="1:18" x14ac:dyDescent="0.25">
      <c r="A15" s="14" t="str">
        <f t="shared" si="0"/>
        <v>Language-Designated-Category 2</v>
      </c>
      <c r="B15" t="s">
        <v>76</v>
      </c>
      <c r="C15">
        <v>61050</v>
      </c>
      <c r="D15" t="s">
        <v>63</v>
      </c>
      <c r="E15" s="1">
        <v>42370</v>
      </c>
      <c r="G15" t="s">
        <v>23</v>
      </c>
      <c r="H15" t="s">
        <v>39</v>
      </c>
      <c r="I15" t="s">
        <v>29</v>
      </c>
      <c r="J15" t="s">
        <v>21</v>
      </c>
      <c r="K15">
        <v>0</v>
      </c>
      <c r="L15" s="7">
        <v>2.63E-3</v>
      </c>
      <c r="M15" s="7">
        <v>2.63E-3</v>
      </c>
      <c r="N15" s="7">
        <v>2.63E-3</v>
      </c>
      <c r="O15">
        <v>0</v>
      </c>
      <c r="P15">
        <v>0</v>
      </c>
      <c r="Q15">
        <v>0</v>
      </c>
      <c r="R15">
        <v>0</v>
      </c>
    </row>
    <row r="16" spans="1:18" x14ac:dyDescent="0.25">
      <c r="A16" s="14" t="str">
        <f t="shared" si="0"/>
        <v>Language-Designated-Category 3</v>
      </c>
      <c r="B16" t="s">
        <v>77</v>
      </c>
      <c r="C16">
        <v>61050</v>
      </c>
      <c r="D16" t="s">
        <v>63</v>
      </c>
      <c r="E16" s="1">
        <v>42370</v>
      </c>
      <c r="G16" t="s">
        <v>23</v>
      </c>
      <c r="H16" t="s">
        <v>39</v>
      </c>
      <c r="I16" t="s">
        <v>31</v>
      </c>
      <c r="J16" t="s">
        <v>21</v>
      </c>
      <c r="K16" s="7">
        <v>2.8E-3</v>
      </c>
      <c r="L16" s="7">
        <v>8.0000000000000002E-3</v>
      </c>
      <c r="M16" s="7">
        <v>8.0000000000000002E-3</v>
      </c>
      <c r="N16" s="7">
        <v>8.0000000000000002E-3</v>
      </c>
      <c r="O16">
        <v>0</v>
      </c>
      <c r="P16">
        <v>0</v>
      </c>
      <c r="Q16">
        <v>0</v>
      </c>
      <c r="R16">
        <v>0</v>
      </c>
    </row>
    <row r="17" spans="1:18" x14ac:dyDescent="0.25">
      <c r="A17" s="14" t="str">
        <f t="shared" si="0"/>
        <v>Language-Interm Designated-Category 1</v>
      </c>
      <c r="B17" t="s">
        <v>78</v>
      </c>
      <c r="C17">
        <v>61025</v>
      </c>
      <c r="D17" t="s">
        <v>63</v>
      </c>
      <c r="E17" s="1">
        <v>42370</v>
      </c>
      <c r="G17" t="s">
        <v>25</v>
      </c>
      <c r="H17" t="s">
        <v>39</v>
      </c>
      <c r="I17" t="s">
        <v>20</v>
      </c>
      <c r="J17" t="s">
        <v>21</v>
      </c>
      <c r="K17">
        <v>0</v>
      </c>
      <c r="L17" s="7">
        <v>2.4499999999999999E-3</v>
      </c>
      <c r="M17" s="7">
        <v>2.4499999999999999E-3</v>
      </c>
      <c r="N17" s="7">
        <v>2.4499999999999999E-3</v>
      </c>
      <c r="O17">
        <v>0</v>
      </c>
      <c r="P17">
        <v>0</v>
      </c>
      <c r="Q17">
        <v>0</v>
      </c>
      <c r="R17">
        <v>0</v>
      </c>
    </row>
    <row r="18" spans="1:18" x14ac:dyDescent="0.25">
      <c r="A18" s="14" t="str">
        <f t="shared" si="0"/>
        <v>Language-Interm Designated-Category 2</v>
      </c>
      <c r="B18" t="s">
        <v>79</v>
      </c>
      <c r="C18">
        <v>61025</v>
      </c>
      <c r="D18" t="s">
        <v>63</v>
      </c>
      <c r="E18" s="1">
        <v>42370</v>
      </c>
      <c r="G18" t="s">
        <v>25</v>
      </c>
      <c r="H18" t="s">
        <v>39</v>
      </c>
      <c r="I18" t="s">
        <v>29</v>
      </c>
      <c r="J18" t="s">
        <v>21</v>
      </c>
      <c r="K18">
        <v>0</v>
      </c>
      <c r="L18" s="7">
        <v>2.63E-3</v>
      </c>
      <c r="M18" s="7">
        <v>2.63E-3</v>
      </c>
      <c r="N18" s="7">
        <v>2.63E-3</v>
      </c>
      <c r="O18">
        <v>0</v>
      </c>
      <c r="P18">
        <v>0</v>
      </c>
      <c r="Q18">
        <v>0</v>
      </c>
      <c r="R18">
        <v>0</v>
      </c>
    </row>
    <row r="19" spans="1:18" x14ac:dyDescent="0.25">
      <c r="A19" s="14" t="str">
        <f t="shared" si="0"/>
        <v>Language-Interm Designated-Category 3</v>
      </c>
      <c r="B19" t="s">
        <v>80</v>
      </c>
      <c r="C19">
        <v>61025</v>
      </c>
      <c r="D19" t="s">
        <v>63</v>
      </c>
      <c r="E19" s="1">
        <v>42370</v>
      </c>
      <c r="G19" t="s">
        <v>25</v>
      </c>
      <c r="H19" t="s">
        <v>39</v>
      </c>
      <c r="I19" t="s">
        <v>31</v>
      </c>
      <c r="J19" t="s">
        <v>21</v>
      </c>
      <c r="K19" s="7">
        <v>2.8E-3</v>
      </c>
      <c r="L19" s="7">
        <v>8.0000000000000002E-3</v>
      </c>
      <c r="M19" s="7">
        <v>8.0000000000000002E-3</v>
      </c>
      <c r="N19" s="7">
        <v>8.0000000000000002E-3</v>
      </c>
      <c r="O19">
        <v>0</v>
      </c>
      <c r="P19">
        <v>0</v>
      </c>
      <c r="Q19">
        <v>0</v>
      </c>
      <c r="R19">
        <v>0</v>
      </c>
    </row>
    <row r="20" spans="1:18" x14ac:dyDescent="0.25">
      <c r="A20" s="14" t="str">
        <f t="shared" si="0"/>
        <v>Post Program Payment-Designated-Category 1</v>
      </c>
      <c r="B20" t="s">
        <v>81</v>
      </c>
      <c r="C20">
        <v>61050</v>
      </c>
      <c r="D20" t="s">
        <v>63</v>
      </c>
      <c r="E20" s="1">
        <v>42370</v>
      </c>
      <c r="G20" t="s">
        <v>23</v>
      </c>
      <c r="H20" t="s">
        <v>46</v>
      </c>
      <c r="I20" t="s">
        <v>20</v>
      </c>
      <c r="J20" t="s">
        <v>21</v>
      </c>
      <c r="K20">
        <v>0</v>
      </c>
      <c r="L20">
        <v>0</v>
      </c>
      <c r="M20">
        <v>0</v>
      </c>
      <c r="N20">
        <v>0</v>
      </c>
      <c r="O20">
        <v>0</v>
      </c>
      <c r="P20">
        <v>10</v>
      </c>
      <c r="Q20">
        <v>10</v>
      </c>
      <c r="R20">
        <v>10</v>
      </c>
    </row>
    <row r="21" spans="1:18" x14ac:dyDescent="0.25">
      <c r="A21" s="14" t="str">
        <f t="shared" si="0"/>
        <v>Post Program Payment-Designated-Category 2</v>
      </c>
      <c r="B21" t="s">
        <v>82</v>
      </c>
      <c r="C21">
        <v>61050</v>
      </c>
      <c r="D21" t="s">
        <v>63</v>
      </c>
      <c r="E21" s="1">
        <v>42370</v>
      </c>
      <c r="G21" t="s">
        <v>23</v>
      </c>
      <c r="H21" t="s">
        <v>46</v>
      </c>
      <c r="I21" t="s">
        <v>29</v>
      </c>
      <c r="J21" t="s">
        <v>21</v>
      </c>
      <c r="K21">
        <v>0</v>
      </c>
      <c r="L21">
        <v>0</v>
      </c>
      <c r="M21">
        <v>0</v>
      </c>
      <c r="N21">
        <v>0</v>
      </c>
      <c r="O21">
        <v>0</v>
      </c>
      <c r="P21">
        <v>10</v>
      </c>
      <c r="Q21">
        <v>10</v>
      </c>
      <c r="R21">
        <v>10</v>
      </c>
    </row>
    <row r="22" spans="1:18" x14ac:dyDescent="0.25">
      <c r="A22" s="14" t="str">
        <f t="shared" si="0"/>
        <v>Post Program Payment-Designated-Category 3</v>
      </c>
      <c r="B22" t="s">
        <v>83</v>
      </c>
      <c r="C22">
        <v>61050</v>
      </c>
      <c r="D22" t="s">
        <v>63</v>
      </c>
      <c r="E22" s="1">
        <v>42370</v>
      </c>
      <c r="G22" t="s">
        <v>23</v>
      </c>
      <c r="H22" t="s">
        <v>46</v>
      </c>
      <c r="I22" t="s">
        <v>31</v>
      </c>
      <c r="J22" t="s">
        <v>21</v>
      </c>
      <c r="K22">
        <v>0</v>
      </c>
      <c r="L22">
        <v>0</v>
      </c>
      <c r="M22">
        <v>0</v>
      </c>
      <c r="N22">
        <v>0</v>
      </c>
      <c r="O22">
        <v>10</v>
      </c>
      <c r="P22">
        <v>10</v>
      </c>
      <c r="Q22">
        <v>10</v>
      </c>
      <c r="R22">
        <v>10</v>
      </c>
    </row>
    <row r="23" spans="1:18" x14ac:dyDescent="0.25">
      <c r="A23" s="14" t="str">
        <f t="shared" si="0"/>
        <v>Post Program Payment-Interm Designated-Category 1</v>
      </c>
      <c r="B23" t="s">
        <v>84</v>
      </c>
      <c r="C23">
        <v>61025</v>
      </c>
      <c r="D23" t="s">
        <v>63</v>
      </c>
      <c r="E23" s="1">
        <v>42370</v>
      </c>
      <c r="G23" t="s">
        <v>25</v>
      </c>
      <c r="H23" t="s">
        <v>46</v>
      </c>
      <c r="I23" t="s">
        <v>20</v>
      </c>
      <c r="J23" t="s">
        <v>21</v>
      </c>
      <c r="K23">
        <v>0</v>
      </c>
      <c r="L23">
        <v>0</v>
      </c>
      <c r="M23">
        <v>0</v>
      </c>
      <c r="N23">
        <v>0</v>
      </c>
      <c r="O23">
        <v>0</v>
      </c>
      <c r="P23">
        <v>10</v>
      </c>
      <c r="Q23">
        <v>10</v>
      </c>
      <c r="R23">
        <v>10</v>
      </c>
    </row>
    <row r="24" spans="1:18" x14ac:dyDescent="0.25">
      <c r="A24" s="14" t="str">
        <f t="shared" si="0"/>
        <v>Post Program Payment-Interm Designated-Category 2</v>
      </c>
      <c r="B24" t="s">
        <v>85</v>
      </c>
      <c r="C24">
        <v>61025</v>
      </c>
      <c r="D24" t="s">
        <v>63</v>
      </c>
      <c r="E24" s="1">
        <v>42370</v>
      </c>
      <c r="G24" t="s">
        <v>25</v>
      </c>
      <c r="H24" t="s">
        <v>46</v>
      </c>
      <c r="I24" t="s">
        <v>29</v>
      </c>
      <c r="J24" t="s">
        <v>21</v>
      </c>
      <c r="K24">
        <v>0</v>
      </c>
      <c r="L24">
        <v>0</v>
      </c>
      <c r="M24">
        <v>0</v>
      </c>
      <c r="N24">
        <v>0</v>
      </c>
      <c r="O24">
        <v>0</v>
      </c>
      <c r="P24">
        <v>10</v>
      </c>
      <c r="Q24">
        <v>10</v>
      </c>
      <c r="R24">
        <v>10</v>
      </c>
    </row>
    <row r="25" spans="1:18" x14ac:dyDescent="0.25">
      <c r="A25" s="14" t="str">
        <f t="shared" si="0"/>
        <v>Post Program Payment-Interm Designated-Category 3</v>
      </c>
      <c r="B25" t="s">
        <v>86</v>
      </c>
      <c r="C25">
        <v>61025</v>
      </c>
      <c r="D25" t="s">
        <v>63</v>
      </c>
      <c r="E25" s="1">
        <v>42370</v>
      </c>
      <c r="G25" t="s">
        <v>25</v>
      </c>
      <c r="H25" t="s">
        <v>46</v>
      </c>
      <c r="I25" t="s">
        <v>31</v>
      </c>
      <c r="J25" t="s">
        <v>21</v>
      </c>
      <c r="K25">
        <v>0</v>
      </c>
      <c r="L25">
        <v>0</v>
      </c>
      <c r="M25">
        <v>0</v>
      </c>
      <c r="N25">
        <v>0</v>
      </c>
      <c r="O25">
        <v>10</v>
      </c>
      <c r="P25">
        <v>10</v>
      </c>
      <c r="Q25">
        <v>10</v>
      </c>
      <c r="R25">
        <v>10</v>
      </c>
    </row>
    <row r="26" spans="1:18" x14ac:dyDescent="0.25">
      <c r="A26" s="14" t="str">
        <f t="shared" si="0"/>
        <v>Regulatory Body-Registered-Category 1</v>
      </c>
      <c r="B26" t="s">
        <v>87</v>
      </c>
      <c r="C26">
        <v>61000</v>
      </c>
      <c r="D26" t="s">
        <v>63</v>
      </c>
      <c r="E26" s="1">
        <v>42370</v>
      </c>
      <c r="G26" t="s">
        <v>19</v>
      </c>
      <c r="H26" t="s">
        <v>53</v>
      </c>
      <c r="I26" t="s">
        <v>20</v>
      </c>
      <c r="J26" t="s">
        <v>21</v>
      </c>
      <c r="K26">
        <v>0</v>
      </c>
      <c r="L26" s="7">
        <v>2.4499999999999999E-3</v>
      </c>
      <c r="M26" s="7">
        <v>2.4499999999999999E-3</v>
      </c>
      <c r="N26" s="7">
        <v>2.4499999999999999E-3</v>
      </c>
      <c r="O26">
        <v>0</v>
      </c>
      <c r="P26">
        <v>0</v>
      </c>
      <c r="Q26">
        <v>0</v>
      </c>
      <c r="R26">
        <v>0</v>
      </c>
    </row>
    <row r="27" spans="1:18" x14ac:dyDescent="0.25">
      <c r="A27" s="14" t="str">
        <f t="shared" si="0"/>
        <v>Regulatory Body-Registered-Category 2</v>
      </c>
      <c r="B27" t="s">
        <v>88</v>
      </c>
      <c r="C27">
        <v>61000</v>
      </c>
      <c r="D27" t="s">
        <v>63</v>
      </c>
      <c r="E27" s="1">
        <v>42370</v>
      </c>
      <c r="G27" t="s">
        <v>19</v>
      </c>
      <c r="H27" t="s">
        <v>53</v>
      </c>
      <c r="I27" t="s">
        <v>29</v>
      </c>
      <c r="J27" t="s">
        <v>21</v>
      </c>
      <c r="K27">
        <v>0</v>
      </c>
      <c r="L27" s="7">
        <v>2.63E-3</v>
      </c>
      <c r="M27" s="7">
        <v>2.63E-3</v>
      </c>
      <c r="N27" s="7">
        <v>2.63E-3</v>
      </c>
      <c r="O27">
        <v>0</v>
      </c>
      <c r="P27">
        <v>0</v>
      </c>
      <c r="Q27">
        <v>0</v>
      </c>
      <c r="R27">
        <v>0</v>
      </c>
    </row>
    <row r="28" spans="1:18" x14ac:dyDescent="0.25">
      <c r="A28" s="14" t="str">
        <f t="shared" si="0"/>
        <v>Regulatory Body-Registered-Category 3</v>
      </c>
      <c r="B28" t="s">
        <v>89</v>
      </c>
      <c r="C28">
        <v>61000</v>
      </c>
      <c r="D28" t="s">
        <v>63</v>
      </c>
      <c r="E28" s="1">
        <v>42370</v>
      </c>
      <c r="G28" t="s">
        <v>19</v>
      </c>
      <c r="H28" t="s">
        <v>53</v>
      </c>
      <c r="I28" t="s">
        <v>31</v>
      </c>
      <c r="J28" t="s">
        <v>21</v>
      </c>
      <c r="K28" s="7">
        <v>2.8E-3</v>
      </c>
      <c r="L28" s="7">
        <v>8.0000000000000002E-3</v>
      </c>
      <c r="M28" s="7">
        <v>8.0000000000000002E-3</v>
      </c>
      <c r="N28" s="7">
        <v>8.0000000000000002E-3</v>
      </c>
      <c r="O28">
        <v>0</v>
      </c>
      <c r="P28">
        <v>0</v>
      </c>
      <c r="Q28">
        <v>0</v>
      </c>
      <c r="R28">
        <v>0</v>
      </c>
    </row>
    <row r="29" spans="1:18" x14ac:dyDescent="0.25">
      <c r="A29" s="14" t="str">
        <f t="shared" si="0"/>
        <v>Regulatory Body-Designated-Category 1</v>
      </c>
      <c r="B29" t="s">
        <v>90</v>
      </c>
      <c r="C29">
        <v>61050</v>
      </c>
      <c r="D29" t="s">
        <v>63</v>
      </c>
      <c r="E29" s="1">
        <v>42370</v>
      </c>
      <c r="G29" t="s">
        <v>23</v>
      </c>
      <c r="H29" t="s">
        <v>53</v>
      </c>
      <c r="I29" t="s">
        <v>20</v>
      </c>
      <c r="J29" t="s">
        <v>21</v>
      </c>
      <c r="K29">
        <v>0</v>
      </c>
      <c r="L29" s="7">
        <v>2.4499999999999999E-3</v>
      </c>
      <c r="M29" s="7">
        <v>2.4499999999999999E-3</v>
      </c>
      <c r="N29" s="7">
        <v>2.4499999999999999E-3</v>
      </c>
      <c r="O29">
        <v>0</v>
      </c>
      <c r="P29">
        <v>0</v>
      </c>
      <c r="Q29">
        <v>0</v>
      </c>
      <c r="R29">
        <v>0</v>
      </c>
    </row>
    <row r="30" spans="1:18" x14ac:dyDescent="0.25">
      <c r="A30" s="14" t="str">
        <f t="shared" si="0"/>
        <v>Regulatory Body-Designated-Category 2</v>
      </c>
      <c r="B30" t="s">
        <v>91</v>
      </c>
      <c r="C30">
        <v>61050</v>
      </c>
      <c r="D30" t="s">
        <v>63</v>
      </c>
      <c r="E30" s="1">
        <v>42370</v>
      </c>
      <c r="G30" t="s">
        <v>23</v>
      </c>
      <c r="H30" t="s">
        <v>53</v>
      </c>
      <c r="I30" t="s">
        <v>29</v>
      </c>
      <c r="J30" t="s">
        <v>21</v>
      </c>
      <c r="K30">
        <v>0</v>
      </c>
      <c r="L30" s="7">
        <v>2.63E-3</v>
      </c>
      <c r="M30" s="7">
        <v>2.63E-3</v>
      </c>
      <c r="N30" s="7">
        <v>2.63E-3</v>
      </c>
      <c r="O30">
        <v>0</v>
      </c>
      <c r="P30">
        <v>0</v>
      </c>
      <c r="Q30">
        <v>0</v>
      </c>
      <c r="R30">
        <v>0</v>
      </c>
    </row>
    <row r="31" spans="1:18" x14ac:dyDescent="0.25">
      <c r="A31" s="14" t="str">
        <f t="shared" si="0"/>
        <v>Regulatory Body-Designated-Category 3</v>
      </c>
      <c r="B31" t="s">
        <v>92</v>
      </c>
      <c r="C31">
        <v>61050</v>
      </c>
      <c r="D31" t="s">
        <v>63</v>
      </c>
      <c r="E31" s="1">
        <v>42370</v>
      </c>
      <c r="G31" t="s">
        <v>23</v>
      </c>
      <c r="H31" t="s">
        <v>53</v>
      </c>
      <c r="I31" t="s">
        <v>31</v>
      </c>
      <c r="J31" t="s">
        <v>21</v>
      </c>
      <c r="K31" s="7">
        <v>2.8E-3</v>
      </c>
      <c r="L31" s="7">
        <v>8.0000000000000002E-3</v>
      </c>
      <c r="M31" s="7">
        <v>8.0000000000000002E-3</v>
      </c>
      <c r="N31" s="7">
        <v>8.0000000000000002E-3</v>
      </c>
      <c r="O31">
        <v>0</v>
      </c>
      <c r="P31">
        <v>0</v>
      </c>
      <c r="Q31">
        <v>0</v>
      </c>
      <c r="R31">
        <v>0</v>
      </c>
    </row>
    <row r="32" spans="1:18" x14ac:dyDescent="0.25">
      <c r="A32" s="14" t="str">
        <f t="shared" si="0"/>
        <v>Regulatory Body-Interm Designated-Category 1</v>
      </c>
      <c r="B32" t="s">
        <v>93</v>
      </c>
      <c r="C32">
        <v>61025</v>
      </c>
      <c r="D32" t="s">
        <v>63</v>
      </c>
      <c r="E32" s="1">
        <v>42370</v>
      </c>
      <c r="G32" t="s">
        <v>25</v>
      </c>
      <c r="H32" t="s">
        <v>53</v>
      </c>
      <c r="I32" t="s">
        <v>20</v>
      </c>
      <c r="J32" t="s">
        <v>21</v>
      </c>
      <c r="K32">
        <v>0</v>
      </c>
      <c r="L32" s="7">
        <v>2.4499999999999999E-3</v>
      </c>
      <c r="M32" s="7">
        <v>2.4499999999999999E-3</v>
      </c>
      <c r="N32" s="7">
        <v>2.4499999999999999E-3</v>
      </c>
      <c r="O32">
        <v>0</v>
      </c>
      <c r="P32">
        <v>0</v>
      </c>
      <c r="Q32">
        <v>0</v>
      </c>
      <c r="R32">
        <v>0</v>
      </c>
    </row>
    <row r="33" spans="1:18" x14ac:dyDescent="0.25">
      <c r="A33" s="14" t="str">
        <f t="shared" si="0"/>
        <v>Regulatory Body-Interm Designated-Category 2</v>
      </c>
      <c r="B33" t="s">
        <v>94</v>
      </c>
      <c r="C33">
        <v>61025</v>
      </c>
      <c r="D33" t="s">
        <v>63</v>
      </c>
      <c r="E33" s="1">
        <v>42370</v>
      </c>
      <c r="G33" t="s">
        <v>25</v>
      </c>
      <c r="H33" t="s">
        <v>53</v>
      </c>
      <c r="I33" t="s">
        <v>29</v>
      </c>
      <c r="J33" t="s">
        <v>21</v>
      </c>
      <c r="K33">
        <v>0</v>
      </c>
      <c r="L33" s="7">
        <v>2.63E-3</v>
      </c>
      <c r="M33" s="7">
        <v>2.63E-3</v>
      </c>
      <c r="N33" s="7">
        <v>2.63E-3</v>
      </c>
      <c r="O33">
        <v>0</v>
      </c>
      <c r="P33">
        <v>0</v>
      </c>
      <c r="Q33">
        <v>0</v>
      </c>
      <c r="R33">
        <v>0</v>
      </c>
    </row>
    <row r="34" spans="1:18" x14ac:dyDescent="0.25">
      <c r="A34" s="14" t="str">
        <f t="shared" ref="A34" si="1">H34&amp;"-"&amp;G34&amp;"-"&amp;I34</f>
        <v>Regulatory Body-Interm Designated-Category 3</v>
      </c>
      <c r="B34" t="s">
        <v>95</v>
      </c>
      <c r="C34">
        <v>61025</v>
      </c>
      <c r="D34" t="s">
        <v>63</v>
      </c>
      <c r="E34" s="1">
        <v>42370</v>
      </c>
      <c r="G34" t="s">
        <v>25</v>
      </c>
      <c r="H34" t="s">
        <v>53</v>
      </c>
      <c r="I34" t="s">
        <v>31</v>
      </c>
      <c r="J34" t="s">
        <v>21</v>
      </c>
      <c r="K34" s="7">
        <v>2.8E-3</v>
      </c>
      <c r="L34" s="7">
        <v>8.0000000000000002E-3</v>
      </c>
      <c r="M34" s="7">
        <v>8.0000000000000002E-3</v>
      </c>
      <c r="N34" s="7">
        <v>8.0000000000000002E-3</v>
      </c>
      <c r="O34">
        <v>0</v>
      </c>
      <c r="P34">
        <v>0</v>
      </c>
      <c r="Q34">
        <v>0</v>
      </c>
      <c r="R34">
        <v>0</v>
      </c>
    </row>
  </sheetData>
  <autoFilter ref="A1:R34" xr:uid="{22D802A3-E6AB-4330-AE7E-79BEE3DBC293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DBB07-9482-423D-8805-D3C32B7F2022}">
  <dimension ref="A1:C30"/>
  <sheetViews>
    <sheetView topLeftCell="A14" workbookViewId="0">
      <selection activeCell="B43" sqref="B43"/>
    </sheetView>
  </sheetViews>
  <sheetFormatPr defaultRowHeight="15" x14ac:dyDescent="0.25"/>
  <cols>
    <col min="1" max="1" width="22.28515625" customWidth="1"/>
    <col min="2" max="2" width="12.7109375" bestFit="1" customWidth="1"/>
  </cols>
  <sheetData>
    <row r="1" spans="1:2" ht="21" x14ac:dyDescent="0.35">
      <c r="A1" s="9" t="s">
        <v>153</v>
      </c>
    </row>
    <row r="2" spans="1:2" x14ac:dyDescent="0.25">
      <c r="A2" s="3" t="s">
        <v>99</v>
      </c>
      <c r="B2" s="3" t="s">
        <v>100</v>
      </c>
    </row>
    <row r="3" spans="1:2" x14ac:dyDescent="0.25">
      <c r="A3">
        <v>-99999</v>
      </c>
      <c r="B3" s="2">
        <v>1300.08</v>
      </c>
    </row>
    <row r="4" spans="1:2" x14ac:dyDescent="0.25">
      <c r="A4" s="2">
        <v>24999</v>
      </c>
      <c r="B4" s="2">
        <v>1300.08</v>
      </c>
    </row>
    <row r="5" spans="1:2" x14ac:dyDescent="0.25">
      <c r="A5" s="2">
        <v>49999</v>
      </c>
      <c r="B5" s="2">
        <v>2078.7599999999998</v>
      </c>
    </row>
    <row r="6" spans="1:2" x14ac:dyDescent="0.25">
      <c r="A6" s="2">
        <v>99999</v>
      </c>
      <c r="B6" s="2">
        <v>3118.68</v>
      </c>
    </row>
    <row r="7" spans="1:2" x14ac:dyDescent="0.25">
      <c r="A7" s="2">
        <v>349999</v>
      </c>
      <c r="B7" s="2">
        <v>4938.6000000000004</v>
      </c>
    </row>
    <row r="8" spans="1:2" x14ac:dyDescent="0.25">
      <c r="A8" s="2">
        <v>699999</v>
      </c>
      <c r="B8" s="2">
        <v>6557.16</v>
      </c>
    </row>
    <row r="9" spans="1:2" x14ac:dyDescent="0.25">
      <c r="A9" s="2">
        <v>999999</v>
      </c>
      <c r="B9" s="2">
        <v>10008.599999999999</v>
      </c>
    </row>
    <row r="10" spans="1:2" x14ac:dyDescent="0.25">
      <c r="A10" s="2">
        <v>2499999</v>
      </c>
      <c r="B10" s="2">
        <v>13389.96</v>
      </c>
    </row>
    <row r="11" spans="1:2" x14ac:dyDescent="0.25">
      <c r="A11" s="2">
        <v>4999999</v>
      </c>
      <c r="B11" s="2">
        <v>16770</v>
      </c>
    </row>
    <row r="12" spans="1:2" x14ac:dyDescent="0.25">
      <c r="A12" s="2">
        <v>7499999</v>
      </c>
      <c r="B12" s="2">
        <v>20280</v>
      </c>
    </row>
    <row r="13" spans="1:2" x14ac:dyDescent="0.25">
      <c r="A13" s="2">
        <v>10000000</v>
      </c>
      <c r="B13" s="2">
        <v>24700.080000000002</v>
      </c>
    </row>
    <row r="14" spans="1:2" x14ac:dyDescent="0.25">
      <c r="A14" s="2">
        <v>100000000</v>
      </c>
      <c r="B14" s="2">
        <v>24700.080000000002</v>
      </c>
    </row>
    <row r="16" spans="1:2" ht="21" x14ac:dyDescent="0.35">
      <c r="A16" s="9" t="s">
        <v>154</v>
      </c>
    </row>
    <row r="17" spans="1:3" x14ac:dyDescent="0.25">
      <c r="A17" s="3" t="s">
        <v>99</v>
      </c>
      <c r="B17" s="3" t="s">
        <v>100</v>
      </c>
      <c r="C17" s="3" t="s">
        <v>152</v>
      </c>
    </row>
    <row r="18" spans="1:3" x14ac:dyDescent="0.25">
      <c r="A18" s="3">
        <v>0</v>
      </c>
      <c r="B18">
        <v>366.96</v>
      </c>
      <c r="C18">
        <v>83</v>
      </c>
    </row>
    <row r="19" spans="1:3" x14ac:dyDescent="0.25">
      <c r="A19" s="3">
        <v>1</v>
      </c>
      <c r="B19">
        <v>366.96</v>
      </c>
      <c r="C19">
        <v>33</v>
      </c>
    </row>
    <row r="20" spans="1:3" x14ac:dyDescent="0.25">
      <c r="A20" s="2">
        <v>24999</v>
      </c>
      <c r="B20">
        <v>917.04</v>
      </c>
      <c r="C20">
        <v>83</v>
      </c>
    </row>
    <row r="21" spans="1:3" x14ac:dyDescent="0.25">
      <c r="A21" s="2">
        <v>49999</v>
      </c>
      <c r="B21" s="2">
        <v>1467</v>
      </c>
      <c r="C21">
        <v>132</v>
      </c>
    </row>
    <row r="22" spans="1:3" x14ac:dyDescent="0.25">
      <c r="A22" s="2">
        <v>99999</v>
      </c>
      <c r="B22" s="2">
        <v>2199.96</v>
      </c>
      <c r="C22">
        <v>199</v>
      </c>
    </row>
    <row r="23" spans="1:3" x14ac:dyDescent="0.25">
      <c r="A23" s="2">
        <v>349999</v>
      </c>
      <c r="B23" s="2">
        <v>3483.96</v>
      </c>
      <c r="C23">
        <v>315</v>
      </c>
    </row>
    <row r="24" spans="1:3" x14ac:dyDescent="0.25">
      <c r="A24" s="2">
        <v>699999</v>
      </c>
      <c r="B24" s="2">
        <v>4623.96</v>
      </c>
      <c r="C24">
        <v>420</v>
      </c>
    </row>
    <row r="25" spans="1:3" x14ac:dyDescent="0.25">
      <c r="A25" s="2">
        <v>999999</v>
      </c>
      <c r="B25" s="2">
        <v>7059.96</v>
      </c>
      <c r="C25">
        <v>639</v>
      </c>
    </row>
    <row r="26" spans="1:3" x14ac:dyDescent="0.25">
      <c r="A26" s="2">
        <v>2499999</v>
      </c>
      <c r="B26" s="2">
        <v>9444.9599999999991</v>
      </c>
      <c r="C26">
        <v>855</v>
      </c>
    </row>
    <row r="27" spans="1:3" x14ac:dyDescent="0.25">
      <c r="A27" s="2">
        <v>4999999</v>
      </c>
      <c r="B27" s="2">
        <v>11829</v>
      </c>
      <c r="C27">
        <v>1071</v>
      </c>
    </row>
    <row r="28" spans="1:3" x14ac:dyDescent="0.25">
      <c r="A28" s="2">
        <v>7499999</v>
      </c>
      <c r="B28" s="2">
        <v>14304.96</v>
      </c>
      <c r="C28">
        <v>1295</v>
      </c>
    </row>
    <row r="29" spans="1:3" x14ac:dyDescent="0.25">
      <c r="A29" s="2">
        <v>10000000</v>
      </c>
      <c r="B29" s="2">
        <v>17423.04</v>
      </c>
      <c r="C29">
        <v>1577</v>
      </c>
    </row>
    <row r="30" spans="1:3" x14ac:dyDescent="0.25">
      <c r="A30" s="2">
        <v>100000000</v>
      </c>
      <c r="B30" s="2">
        <v>17423.04</v>
      </c>
      <c r="C30">
        <v>1577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99A98-A85A-4852-9511-5599B7F887C8}">
  <dimension ref="A1:J34"/>
  <sheetViews>
    <sheetView workbookViewId="0">
      <selection activeCell="B43" sqref="B43"/>
    </sheetView>
  </sheetViews>
  <sheetFormatPr defaultRowHeight="15" x14ac:dyDescent="0.25"/>
  <cols>
    <col min="1" max="1" width="12.28515625" bestFit="1" customWidth="1"/>
    <col min="2" max="2" width="14.5703125" bestFit="1" customWidth="1"/>
    <col min="3" max="3" width="18.42578125" bestFit="1" customWidth="1"/>
    <col min="5" max="5" width="22" bestFit="1" customWidth="1"/>
    <col min="6" max="6" width="22.42578125" bestFit="1" customWidth="1"/>
    <col min="7" max="7" width="12.42578125" bestFit="1" customWidth="1"/>
    <col min="8" max="8" width="11.85546875" style="6" customWidth="1"/>
    <col min="11" max="11" width="10.85546875" customWidth="1"/>
  </cols>
  <sheetData>
    <row r="1" spans="1:10" x14ac:dyDescent="0.25">
      <c r="A1" t="s">
        <v>0</v>
      </c>
      <c r="B1" t="s">
        <v>1</v>
      </c>
      <c r="C1" t="s">
        <v>96</v>
      </c>
      <c r="D1" t="s">
        <v>97</v>
      </c>
      <c r="E1" t="s">
        <v>98</v>
      </c>
      <c r="F1" t="s">
        <v>99</v>
      </c>
      <c r="G1" t="s">
        <v>100</v>
      </c>
      <c r="H1" s="6" t="s">
        <v>101</v>
      </c>
      <c r="I1" t="s">
        <v>8</v>
      </c>
      <c r="J1" t="s">
        <v>5</v>
      </c>
    </row>
    <row r="2" spans="1:10" x14ac:dyDescent="0.25">
      <c r="A2" t="s">
        <v>102</v>
      </c>
      <c r="B2">
        <v>60825</v>
      </c>
      <c r="C2" s="1">
        <v>41183</v>
      </c>
      <c r="E2" s="2">
        <v>-999999999</v>
      </c>
      <c r="F2" s="2">
        <v>24999</v>
      </c>
      <c r="G2" s="2">
        <f t="shared" ref="G2:G34" si="0">H2*12</f>
        <v>1300.08</v>
      </c>
      <c r="H2" s="6">
        <v>108.34</v>
      </c>
      <c r="I2" t="s">
        <v>21</v>
      </c>
      <c r="J2" t="s">
        <v>25</v>
      </c>
    </row>
    <row r="3" spans="1:10" x14ac:dyDescent="0.25">
      <c r="A3" t="s">
        <v>103</v>
      </c>
      <c r="B3">
        <v>60825</v>
      </c>
      <c r="C3" s="1">
        <v>41183</v>
      </c>
      <c r="E3" s="2">
        <v>25000</v>
      </c>
      <c r="F3" s="2">
        <v>49999</v>
      </c>
      <c r="G3" s="2">
        <f t="shared" si="0"/>
        <v>1300.08</v>
      </c>
      <c r="H3" s="6">
        <v>108.34</v>
      </c>
      <c r="I3" t="s">
        <v>21</v>
      </c>
      <c r="J3" t="s">
        <v>25</v>
      </c>
    </row>
    <row r="4" spans="1:10" x14ac:dyDescent="0.25">
      <c r="A4" t="s">
        <v>104</v>
      </c>
      <c r="B4">
        <v>60825</v>
      </c>
      <c r="C4" s="1">
        <v>41183</v>
      </c>
      <c r="E4" s="2">
        <v>50000</v>
      </c>
      <c r="F4" s="2">
        <v>99999</v>
      </c>
      <c r="G4" s="2">
        <f t="shared" si="0"/>
        <v>2078.7599999999998</v>
      </c>
      <c r="H4" s="6">
        <v>173.23</v>
      </c>
      <c r="I4" t="s">
        <v>21</v>
      </c>
      <c r="J4" t="s">
        <v>25</v>
      </c>
    </row>
    <row r="5" spans="1:10" x14ac:dyDescent="0.25">
      <c r="A5" t="s">
        <v>105</v>
      </c>
      <c r="B5">
        <v>60825</v>
      </c>
      <c r="C5" s="1">
        <v>41183</v>
      </c>
      <c r="E5" s="2">
        <v>100000</v>
      </c>
      <c r="F5" s="2">
        <v>349999</v>
      </c>
      <c r="G5" s="2">
        <f t="shared" si="0"/>
        <v>3118.68</v>
      </c>
      <c r="H5" s="6">
        <v>259.89</v>
      </c>
      <c r="I5" t="s">
        <v>21</v>
      </c>
      <c r="J5" t="s">
        <v>25</v>
      </c>
    </row>
    <row r="6" spans="1:10" x14ac:dyDescent="0.25">
      <c r="A6" t="s">
        <v>106</v>
      </c>
      <c r="B6">
        <v>60825</v>
      </c>
      <c r="C6" s="1">
        <v>41183</v>
      </c>
      <c r="E6" s="2">
        <v>350000</v>
      </c>
      <c r="F6" s="2">
        <v>699999</v>
      </c>
      <c r="G6" s="2">
        <f t="shared" si="0"/>
        <v>4938.6000000000004</v>
      </c>
      <c r="H6" s="6">
        <v>411.55</v>
      </c>
      <c r="I6" t="s">
        <v>21</v>
      </c>
      <c r="J6" t="s">
        <v>25</v>
      </c>
    </row>
    <row r="7" spans="1:10" x14ac:dyDescent="0.25">
      <c r="A7" t="s">
        <v>107</v>
      </c>
      <c r="B7">
        <v>60825</v>
      </c>
      <c r="C7" s="1">
        <v>41183</v>
      </c>
      <c r="E7" s="2">
        <v>700000</v>
      </c>
      <c r="F7" s="2">
        <v>999999</v>
      </c>
      <c r="G7" s="2">
        <f t="shared" si="0"/>
        <v>6557.16</v>
      </c>
      <c r="H7" s="6">
        <v>546.42999999999995</v>
      </c>
      <c r="I7" t="s">
        <v>21</v>
      </c>
      <c r="J7" t="s">
        <v>25</v>
      </c>
    </row>
    <row r="8" spans="1:10" x14ac:dyDescent="0.25">
      <c r="A8" t="s">
        <v>108</v>
      </c>
      <c r="B8">
        <v>60825</v>
      </c>
      <c r="C8" s="1">
        <v>41183</v>
      </c>
      <c r="E8" s="2">
        <v>1000000</v>
      </c>
      <c r="F8" s="2">
        <v>2499999</v>
      </c>
      <c r="G8" s="2">
        <f t="shared" si="0"/>
        <v>10008.599999999999</v>
      </c>
      <c r="H8" s="6">
        <v>834.05</v>
      </c>
      <c r="I8" t="s">
        <v>21</v>
      </c>
      <c r="J8" t="s">
        <v>25</v>
      </c>
    </row>
    <row r="9" spans="1:10" x14ac:dyDescent="0.25">
      <c r="A9" t="s">
        <v>109</v>
      </c>
      <c r="B9">
        <v>60825</v>
      </c>
      <c r="C9" s="1">
        <v>41183</v>
      </c>
      <c r="E9" s="2">
        <v>2500000</v>
      </c>
      <c r="F9" s="2">
        <v>4999999</v>
      </c>
      <c r="G9" s="2">
        <f t="shared" si="0"/>
        <v>13389.96</v>
      </c>
      <c r="H9" s="6">
        <v>1115.83</v>
      </c>
      <c r="I9" t="s">
        <v>21</v>
      </c>
      <c r="J9" t="s">
        <v>25</v>
      </c>
    </row>
    <row r="10" spans="1:10" x14ac:dyDescent="0.25">
      <c r="A10" t="s">
        <v>110</v>
      </c>
      <c r="B10">
        <v>60825</v>
      </c>
      <c r="C10" s="1">
        <v>41183</v>
      </c>
      <c r="E10" s="2">
        <v>5000000</v>
      </c>
      <c r="F10" s="2">
        <v>7499999</v>
      </c>
      <c r="G10" s="2">
        <f t="shared" si="0"/>
        <v>16770</v>
      </c>
      <c r="H10" s="6">
        <v>1397.5</v>
      </c>
      <c r="I10" t="s">
        <v>21</v>
      </c>
      <c r="J10" t="s">
        <v>25</v>
      </c>
    </row>
    <row r="11" spans="1:10" x14ac:dyDescent="0.25">
      <c r="A11" t="s">
        <v>111</v>
      </c>
      <c r="B11">
        <v>60825</v>
      </c>
      <c r="C11" s="1">
        <v>41183</v>
      </c>
      <c r="E11" s="2">
        <v>7500000</v>
      </c>
      <c r="F11" s="2">
        <v>10000000</v>
      </c>
      <c r="G11" s="2">
        <f t="shared" si="0"/>
        <v>20280</v>
      </c>
      <c r="H11" s="6">
        <v>1690</v>
      </c>
      <c r="I11" t="s">
        <v>21</v>
      </c>
      <c r="J11" t="s">
        <v>25</v>
      </c>
    </row>
    <row r="12" spans="1:10" x14ac:dyDescent="0.25">
      <c r="A12" t="s">
        <v>112</v>
      </c>
      <c r="B12">
        <v>60825</v>
      </c>
      <c r="C12" s="1">
        <v>41183</v>
      </c>
      <c r="E12" s="2">
        <v>10000001</v>
      </c>
      <c r="F12" s="2">
        <v>100000000</v>
      </c>
      <c r="G12" s="2">
        <f t="shared" si="0"/>
        <v>24700.080000000002</v>
      </c>
      <c r="H12" s="6">
        <v>2058.34</v>
      </c>
      <c r="I12" t="s">
        <v>21</v>
      </c>
      <c r="J12" t="s">
        <v>25</v>
      </c>
    </row>
    <row r="13" spans="1:10" x14ac:dyDescent="0.25">
      <c r="A13" t="s">
        <v>113</v>
      </c>
      <c r="B13">
        <v>60850</v>
      </c>
      <c r="C13" s="1">
        <v>41183</v>
      </c>
      <c r="E13" s="2">
        <v>-999999999</v>
      </c>
      <c r="F13" s="2">
        <v>24999</v>
      </c>
      <c r="G13" s="2">
        <f t="shared" si="0"/>
        <v>1300.08</v>
      </c>
      <c r="H13" s="6">
        <v>108.34</v>
      </c>
      <c r="I13" t="s">
        <v>21</v>
      </c>
      <c r="J13" t="s">
        <v>23</v>
      </c>
    </row>
    <row r="14" spans="1:10" x14ac:dyDescent="0.25">
      <c r="A14" t="s">
        <v>114</v>
      </c>
      <c r="B14">
        <v>60850</v>
      </c>
      <c r="C14" s="1">
        <v>41183</v>
      </c>
      <c r="E14" s="2">
        <v>25000</v>
      </c>
      <c r="F14" s="2">
        <v>49999</v>
      </c>
      <c r="G14" s="2">
        <f t="shared" si="0"/>
        <v>1300.08</v>
      </c>
      <c r="H14" s="6">
        <v>108.34</v>
      </c>
      <c r="I14" t="s">
        <v>21</v>
      </c>
      <c r="J14" t="s">
        <v>23</v>
      </c>
    </row>
    <row r="15" spans="1:10" x14ac:dyDescent="0.25">
      <c r="A15" t="s">
        <v>115</v>
      </c>
      <c r="B15">
        <v>60850</v>
      </c>
      <c r="C15" s="1">
        <v>41183</v>
      </c>
      <c r="E15" s="2">
        <v>50000</v>
      </c>
      <c r="F15" s="2">
        <v>99999</v>
      </c>
      <c r="G15" s="2">
        <f t="shared" si="0"/>
        <v>2078.7599999999998</v>
      </c>
      <c r="H15" s="6">
        <v>173.23</v>
      </c>
      <c r="I15" t="s">
        <v>21</v>
      </c>
      <c r="J15" t="s">
        <v>23</v>
      </c>
    </row>
    <row r="16" spans="1:10" x14ac:dyDescent="0.25">
      <c r="A16" t="s">
        <v>116</v>
      </c>
      <c r="B16">
        <v>60850</v>
      </c>
      <c r="C16" s="1">
        <v>41183</v>
      </c>
      <c r="E16" s="2">
        <v>100000</v>
      </c>
      <c r="F16" s="2">
        <v>349999</v>
      </c>
      <c r="G16" s="2">
        <f t="shared" si="0"/>
        <v>3118.68</v>
      </c>
      <c r="H16" s="6">
        <v>259.89</v>
      </c>
      <c r="I16" t="s">
        <v>21</v>
      </c>
      <c r="J16" t="s">
        <v>23</v>
      </c>
    </row>
    <row r="17" spans="1:10" x14ac:dyDescent="0.25">
      <c r="A17" t="s">
        <v>117</v>
      </c>
      <c r="B17">
        <v>60850</v>
      </c>
      <c r="C17" s="1">
        <v>41183</v>
      </c>
      <c r="E17" s="2">
        <v>350000</v>
      </c>
      <c r="F17" s="2">
        <v>699999</v>
      </c>
      <c r="G17" s="2">
        <f t="shared" si="0"/>
        <v>4938.6000000000004</v>
      </c>
      <c r="H17" s="6">
        <v>411.55</v>
      </c>
      <c r="I17" t="s">
        <v>21</v>
      </c>
      <c r="J17" t="s">
        <v>23</v>
      </c>
    </row>
    <row r="18" spans="1:10" x14ac:dyDescent="0.25">
      <c r="A18" t="s">
        <v>118</v>
      </c>
      <c r="B18">
        <v>60850</v>
      </c>
      <c r="C18" s="1">
        <v>41183</v>
      </c>
      <c r="E18" s="2">
        <v>700000</v>
      </c>
      <c r="F18" s="2">
        <v>999999</v>
      </c>
      <c r="G18" s="2">
        <f t="shared" si="0"/>
        <v>6557.16</v>
      </c>
      <c r="H18" s="6">
        <v>546.42999999999995</v>
      </c>
      <c r="I18" t="s">
        <v>21</v>
      </c>
      <c r="J18" t="s">
        <v>23</v>
      </c>
    </row>
    <row r="19" spans="1:10" x14ac:dyDescent="0.25">
      <c r="A19" t="s">
        <v>119</v>
      </c>
      <c r="B19">
        <v>60850</v>
      </c>
      <c r="C19" s="1">
        <v>41183</v>
      </c>
      <c r="E19" s="2">
        <v>1000000</v>
      </c>
      <c r="F19" s="2">
        <v>2499999</v>
      </c>
      <c r="G19" s="2">
        <f t="shared" si="0"/>
        <v>10008.599999999999</v>
      </c>
      <c r="H19" s="6">
        <v>834.05</v>
      </c>
      <c r="I19" t="s">
        <v>21</v>
      </c>
      <c r="J19" t="s">
        <v>23</v>
      </c>
    </row>
    <row r="20" spans="1:10" x14ac:dyDescent="0.25">
      <c r="A20" t="s">
        <v>120</v>
      </c>
      <c r="B20">
        <v>60850</v>
      </c>
      <c r="C20" s="1">
        <v>41183</v>
      </c>
      <c r="E20" s="2">
        <v>2500000</v>
      </c>
      <c r="F20" s="2">
        <v>4999999</v>
      </c>
      <c r="G20" s="2">
        <f t="shared" si="0"/>
        <v>13389.96</v>
      </c>
      <c r="H20" s="6">
        <v>1115.83</v>
      </c>
      <c r="I20" t="s">
        <v>21</v>
      </c>
      <c r="J20" t="s">
        <v>23</v>
      </c>
    </row>
    <row r="21" spans="1:10" x14ac:dyDescent="0.25">
      <c r="A21" t="s">
        <v>121</v>
      </c>
      <c r="B21">
        <v>60850</v>
      </c>
      <c r="C21" s="1">
        <v>41183</v>
      </c>
      <c r="E21" s="2">
        <v>5000000</v>
      </c>
      <c r="F21" s="2">
        <v>7499999</v>
      </c>
      <c r="G21" s="2">
        <f t="shared" si="0"/>
        <v>16770</v>
      </c>
      <c r="H21" s="6">
        <v>1397.5</v>
      </c>
      <c r="I21" t="s">
        <v>21</v>
      </c>
      <c r="J21" t="s">
        <v>23</v>
      </c>
    </row>
    <row r="22" spans="1:10" x14ac:dyDescent="0.25">
      <c r="A22" t="s">
        <v>122</v>
      </c>
      <c r="B22">
        <v>60850</v>
      </c>
      <c r="C22" s="1">
        <v>41183</v>
      </c>
      <c r="E22" s="2">
        <v>7500000</v>
      </c>
      <c r="F22" s="2">
        <v>10000000</v>
      </c>
      <c r="G22" s="2">
        <f t="shared" si="0"/>
        <v>20280</v>
      </c>
      <c r="H22" s="6">
        <v>1690</v>
      </c>
      <c r="I22" t="s">
        <v>21</v>
      </c>
      <c r="J22" t="s">
        <v>23</v>
      </c>
    </row>
    <row r="23" spans="1:10" x14ac:dyDescent="0.25">
      <c r="A23" t="s">
        <v>123</v>
      </c>
      <c r="B23">
        <v>60850</v>
      </c>
      <c r="C23" s="1">
        <v>41183</v>
      </c>
      <c r="E23" s="2">
        <v>10000001</v>
      </c>
      <c r="F23" s="2">
        <v>100000000</v>
      </c>
      <c r="G23" s="2">
        <f t="shared" si="0"/>
        <v>24700.080000000002</v>
      </c>
      <c r="H23" s="6">
        <v>2058.34</v>
      </c>
      <c r="I23" t="s">
        <v>21</v>
      </c>
      <c r="J23" t="s">
        <v>23</v>
      </c>
    </row>
    <row r="24" spans="1:10" x14ac:dyDescent="0.25">
      <c r="A24" t="s">
        <v>124</v>
      </c>
      <c r="B24">
        <v>60800</v>
      </c>
      <c r="C24" s="1">
        <v>41183</v>
      </c>
      <c r="E24" s="2">
        <v>-999999999</v>
      </c>
      <c r="F24" s="2">
        <v>24999</v>
      </c>
      <c r="G24" s="2">
        <f t="shared" si="0"/>
        <v>1300.08</v>
      </c>
      <c r="H24" s="6">
        <v>108.34</v>
      </c>
      <c r="I24" t="s">
        <v>125</v>
      </c>
      <c r="J24" t="s">
        <v>19</v>
      </c>
    </row>
    <row r="25" spans="1:10" x14ac:dyDescent="0.25">
      <c r="A25" t="s">
        <v>126</v>
      </c>
      <c r="B25">
        <v>60800</v>
      </c>
      <c r="C25" s="1">
        <v>41183</v>
      </c>
      <c r="E25" s="2">
        <v>25000</v>
      </c>
      <c r="F25" s="2">
        <v>49999</v>
      </c>
      <c r="G25" s="2">
        <f t="shared" si="0"/>
        <v>1300.08</v>
      </c>
      <c r="H25" s="6">
        <v>108.34</v>
      </c>
      <c r="I25" t="s">
        <v>21</v>
      </c>
      <c r="J25" t="s">
        <v>19</v>
      </c>
    </row>
    <row r="26" spans="1:10" x14ac:dyDescent="0.25">
      <c r="A26" t="s">
        <v>127</v>
      </c>
      <c r="B26">
        <v>60800</v>
      </c>
      <c r="C26" s="1">
        <v>41183</v>
      </c>
      <c r="E26" s="2">
        <v>50000</v>
      </c>
      <c r="F26" s="2">
        <v>99999</v>
      </c>
      <c r="G26" s="2">
        <f t="shared" si="0"/>
        <v>2078.7599999999998</v>
      </c>
      <c r="H26" s="6">
        <v>173.23</v>
      </c>
      <c r="I26" t="s">
        <v>21</v>
      </c>
      <c r="J26" t="s">
        <v>19</v>
      </c>
    </row>
    <row r="27" spans="1:10" x14ac:dyDescent="0.25">
      <c r="A27" t="s">
        <v>128</v>
      </c>
      <c r="B27">
        <v>60800</v>
      </c>
      <c r="C27" s="1">
        <v>41183</v>
      </c>
      <c r="E27" s="2">
        <v>100000</v>
      </c>
      <c r="F27" s="2">
        <v>349999</v>
      </c>
      <c r="G27" s="2">
        <f t="shared" si="0"/>
        <v>3118.68</v>
      </c>
      <c r="H27" s="6">
        <v>259.89</v>
      </c>
      <c r="I27" t="s">
        <v>21</v>
      </c>
      <c r="J27" t="s">
        <v>19</v>
      </c>
    </row>
    <row r="28" spans="1:10" x14ac:dyDescent="0.25">
      <c r="A28" t="s">
        <v>129</v>
      </c>
      <c r="B28">
        <v>60800</v>
      </c>
      <c r="C28" s="1">
        <v>41183</v>
      </c>
      <c r="E28" s="2">
        <v>350000</v>
      </c>
      <c r="F28" s="2">
        <v>699999</v>
      </c>
      <c r="G28" s="2">
        <f t="shared" si="0"/>
        <v>4938.6000000000004</v>
      </c>
      <c r="H28" s="6">
        <v>411.55</v>
      </c>
      <c r="I28" t="s">
        <v>21</v>
      </c>
      <c r="J28" t="s">
        <v>19</v>
      </c>
    </row>
    <row r="29" spans="1:10" x14ac:dyDescent="0.25">
      <c r="A29" t="s">
        <v>130</v>
      </c>
      <c r="B29">
        <v>60800</v>
      </c>
      <c r="C29" s="1">
        <v>41183</v>
      </c>
      <c r="E29" s="2">
        <v>700000</v>
      </c>
      <c r="F29" s="2">
        <v>999999</v>
      </c>
      <c r="G29" s="2">
        <f t="shared" si="0"/>
        <v>6557.16</v>
      </c>
      <c r="H29" s="6">
        <v>546.42999999999995</v>
      </c>
      <c r="I29" t="s">
        <v>21</v>
      </c>
      <c r="J29" t="s">
        <v>19</v>
      </c>
    </row>
    <row r="30" spans="1:10" x14ac:dyDescent="0.25">
      <c r="A30" t="s">
        <v>131</v>
      </c>
      <c r="B30">
        <v>60800</v>
      </c>
      <c r="C30" s="1">
        <v>41183</v>
      </c>
      <c r="E30" s="2">
        <v>1000000</v>
      </c>
      <c r="F30" s="2">
        <v>2499999</v>
      </c>
      <c r="G30" s="2">
        <f t="shared" si="0"/>
        <v>10008.599999999999</v>
      </c>
      <c r="H30" s="6">
        <v>834.05</v>
      </c>
      <c r="I30" t="s">
        <v>21</v>
      </c>
      <c r="J30" t="s">
        <v>19</v>
      </c>
    </row>
    <row r="31" spans="1:10" x14ac:dyDescent="0.25">
      <c r="A31" t="s">
        <v>132</v>
      </c>
      <c r="B31">
        <v>60800</v>
      </c>
      <c r="C31" s="1">
        <v>41183</v>
      </c>
      <c r="E31" s="2">
        <v>2500000</v>
      </c>
      <c r="F31" s="2">
        <v>4999999</v>
      </c>
      <c r="G31" s="2">
        <f t="shared" si="0"/>
        <v>13389.96</v>
      </c>
      <c r="H31" s="6">
        <v>1115.83</v>
      </c>
      <c r="I31" t="s">
        <v>21</v>
      </c>
      <c r="J31" t="s">
        <v>19</v>
      </c>
    </row>
    <row r="32" spans="1:10" x14ac:dyDescent="0.25">
      <c r="A32" t="s">
        <v>133</v>
      </c>
      <c r="B32">
        <v>60800</v>
      </c>
      <c r="C32" s="1">
        <v>41183</v>
      </c>
      <c r="E32" s="2">
        <v>5000000</v>
      </c>
      <c r="F32" s="2">
        <v>7499999</v>
      </c>
      <c r="G32" s="2">
        <f t="shared" si="0"/>
        <v>16770</v>
      </c>
      <c r="H32" s="6">
        <v>1397.5</v>
      </c>
      <c r="I32" t="s">
        <v>21</v>
      </c>
      <c r="J32" t="s">
        <v>19</v>
      </c>
    </row>
    <row r="33" spans="1:10" x14ac:dyDescent="0.25">
      <c r="A33" t="s">
        <v>134</v>
      </c>
      <c r="B33">
        <v>60800</v>
      </c>
      <c r="C33" s="1">
        <v>41183</v>
      </c>
      <c r="E33" s="2">
        <v>7500000</v>
      </c>
      <c r="F33" s="2">
        <v>10000000</v>
      </c>
      <c r="G33" s="2">
        <f t="shared" si="0"/>
        <v>20280</v>
      </c>
      <c r="H33" s="6">
        <v>1690</v>
      </c>
      <c r="I33" t="s">
        <v>21</v>
      </c>
      <c r="J33" t="s">
        <v>19</v>
      </c>
    </row>
    <row r="34" spans="1:10" x14ac:dyDescent="0.25">
      <c r="A34" t="s">
        <v>135</v>
      </c>
      <c r="B34">
        <v>60800</v>
      </c>
      <c r="C34" s="1">
        <v>41183</v>
      </c>
      <c r="E34" s="2">
        <v>10000001</v>
      </c>
      <c r="F34" s="2">
        <v>100000000</v>
      </c>
      <c r="G34" s="2">
        <f t="shared" si="0"/>
        <v>24700.080000000002</v>
      </c>
      <c r="H34" s="6">
        <v>2058.34</v>
      </c>
      <c r="I34" t="s">
        <v>21</v>
      </c>
      <c r="J34" t="s">
        <v>19</v>
      </c>
    </row>
  </sheetData>
  <autoFilter ref="A1:J34" xr:uid="{3E17AE7D-823F-4B26-A415-D83A636AD2B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6C09D-5DA6-4599-A508-96098A768372}">
  <dimension ref="A1:R34"/>
  <sheetViews>
    <sheetView topLeftCell="A14" workbookViewId="0">
      <selection activeCell="B43" sqref="B43"/>
    </sheetView>
  </sheetViews>
  <sheetFormatPr defaultRowHeight="15" x14ac:dyDescent="0.25"/>
  <cols>
    <col min="1" max="1" width="44.28515625" style="10" customWidth="1"/>
    <col min="2" max="2" width="12.7109375" bestFit="1" customWidth="1"/>
    <col min="4" max="4" width="15.140625" bestFit="1" customWidth="1"/>
    <col min="7" max="7" width="18.5703125" bestFit="1" customWidth="1"/>
    <col min="8" max="8" width="19.7109375" bestFit="1" customWidth="1"/>
    <col min="9" max="9" width="18.28515625" bestFit="1" customWidth="1"/>
  </cols>
  <sheetData>
    <row r="1" spans="1:18" s="3" customFormat="1" x14ac:dyDescent="0.25">
      <c r="A1" s="21" t="s">
        <v>151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</row>
    <row r="2" spans="1:18" x14ac:dyDescent="0.25">
      <c r="A2" s="22" t="str">
        <f>H2&amp;"-"&amp;G2&amp;"-"&amp;I2</f>
        <v>Indigenous-Registered-Category 1</v>
      </c>
      <c r="B2" t="s">
        <v>17</v>
      </c>
      <c r="C2">
        <v>60900</v>
      </c>
      <c r="D2" t="s">
        <v>18</v>
      </c>
      <c r="E2" s="1">
        <v>42370</v>
      </c>
      <c r="G2" t="s">
        <v>19</v>
      </c>
      <c r="H2" t="s">
        <v>145</v>
      </c>
      <c r="I2" t="s">
        <v>20</v>
      </c>
      <c r="J2" t="s">
        <v>21</v>
      </c>
      <c r="K2">
        <v>2E-3</v>
      </c>
      <c r="L2">
        <v>2E-3</v>
      </c>
      <c r="M2">
        <v>2E-3</v>
      </c>
      <c r="N2">
        <v>2E-3</v>
      </c>
      <c r="O2">
        <v>0</v>
      </c>
      <c r="P2">
        <v>0</v>
      </c>
      <c r="Q2">
        <v>0</v>
      </c>
      <c r="R2">
        <v>0</v>
      </c>
    </row>
    <row r="3" spans="1:18" x14ac:dyDescent="0.25">
      <c r="A3" s="22" t="str">
        <f t="shared" ref="A3:A34" si="0">H3&amp;"-"&amp;G3&amp;"-"&amp;I3</f>
        <v>Indigenous-Designated-Category 1</v>
      </c>
      <c r="B3" t="s">
        <v>22</v>
      </c>
      <c r="C3">
        <v>60950</v>
      </c>
      <c r="D3" t="s">
        <v>18</v>
      </c>
      <c r="E3" s="1">
        <v>42370</v>
      </c>
      <c r="G3" t="s">
        <v>23</v>
      </c>
      <c r="H3" t="s">
        <v>145</v>
      </c>
      <c r="I3" t="s">
        <v>20</v>
      </c>
      <c r="J3" t="s">
        <v>21</v>
      </c>
      <c r="K3">
        <v>2E-3</v>
      </c>
      <c r="L3">
        <v>2E-3</v>
      </c>
      <c r="M3">
        <v>2E-3</v>
      </c>
      <c r="N3">
        <v>2E-3</v>
      </c>
      <c r="O3">
        <v>0</v>
      </c>
      <c r="P3">
        <v>0</v>
      </c>
      <c r="Q3">
        <v>0</v>
      </c>
      <c r="R3">
        <v>0</v>
      </c>
    </row>
    <row r="4" spans="1:18" x14ac:dyDescent="0.25">
      <c r="A4" s="22" t="str">
        <f t="shared" si="0"/>
        <v>Indigenous-Interm Designated-Category 1</v>
      </c>
      <c r="B4" t="s">
        <v>24</v>
      </c>
      <c r="C4">
        <v>60925</v>
      </c>
      <c r="D4" t="s">
        <v>18</v>
      </c>
      <c r="E4" s="1">
        <v>42370</v>
      </c>
      <c r="G4" t="s">
        <v>25</v>
      </c>
      <c r="H4" t="s">
        <v>145</v>
      </c>
      <c r="I4" t="s">
        <v>20</v>
      </c>
      <c r="J4" t="s">
        <v>21</v>
      </c>
      <c r="K4">
        <v>2E-3</v>
      </c>
      <c r="L4">
        <v>2E-3</v>
      </c>
      <c r="M4">
        <v>2E-3</v>
      </c>
      <c r="N4">
        <v>2E-3</v>
      </c>
      <c r="O4">
        <v>0</v>
      </c>
      <c r="P4">
        <v>0</v>
      </c>
      <c r="Q4">
        <v>0</v>
      </c>
      <c r="R4">
        <v>0</v>
      </c>
    </row>
    <row r="5" spans="1:18" x14ac:dyDescent="0.25">
      <c r="A5" s="22" t="str">
        <f t="shared" si="0"/>
        <v>No Class Assigned-Registered-Category 1</v>
      </c>
      <c r="B5" t="s">
        <v>26</v>
      </c>
      <c r="C5">
        <v>60900</v>
      </c>
      <c r="D5" t="s">
        <v>18</v>
      </c>
      <c r="E5" s="1">
        <v>42370</v>
      </c>
      <c r="G5" t="s">
        <v>19</v>
      </c>
      <c r="H5" t="s">
        <v>27</v>
      </c>
      <c r="I5" t="s">
        <v>20</v>
      </c>
      <c r="J5" t="s">
        <v>21</v>
      </c>
      <c r="K5">
        <v>0</v>
      </c>
      <c r="L5">
        <v>5.4599999999999996E-3</v>
      </c>
      <c r="M5">
        <v>4.4999999999999997E-3</v>
      </c>
      <c r="N5">
        <v>4.0000000000000001E-3</v>
      </c>
      <c r="O5">
        <v>0</v>
      </c>
      <c r="P5">
        <v>0</v>
      </c>
      <c r="Q5">
        <v>0</v>
      </c>
      <c r="R5">
        <v>0</v>
      </c>
    </row>
    <row r="6" spans="1:18" x14ac:dyDescent="0.25">
      <c r="A6" s="22" t="str">
        <f t="shared" si="0"/>
        <v>No Class Assigned-Registered-Category 2</v>
      </c>
      <c r="B6" t="s">
        <v>28</v>
      </c>
      <c r="C6">
        <v>60900</v>
      </c>
      <c r="D6" t="s">
        <v>18</v>
      </c>
      <c r="E6" s="1">
        <v>42370</v>
      </c>
      <c r="G6" t="s">
        <v>19</v>
      </c>
      <c r="H6" t="s">
        <v>27</v>
      </c>
      <c r="I6" t="s">
        <v>29</v>
      </c>
      <c r="J6" t="s">
        <v>21</v>
      </c>
      <c r="K6">
        <v>0</v>
      </c>
      <c r="L6">
        <v>5.4599999999999996E-3</v>
      </c>
      <c r="M6">
        <v>4.4999999999999997E-3</v>
      </c>
      <c r="N6">
        <v>4.0000000000000001E-3</v>
      </c>
      <c r="O6">
        <v>0</v>
      </c>
      <c r="P6">
        <v>0</v>
      </c>
      <c r="Q6">
        <v>0</v>
      </c>
      <c r="R6">
        <v>0</v>
      </c>
    </row>
    <row r="7" spans="1:18" x14ac:dyDescent="0.25">
      <c r="A7" s="22" t="str">
        <f t="shared" si="0"/>
        <v>No Class Assigned-Registered-Category 3</v>
      </c>
      <c r="B7" t="s">
        <v>30</v>
      </c>
      <c r="C7">
        <v>60900</v>
      </c>
      <c r="D7" t="s">
        <v>18</v>
      </c>
      <c r="E7" s="1">
        <v>42370</v>
      </c>
      <c r="G7" t="s">
        <v>19</v>
      </c>
      <c r="H7" t="s">
        <v>27</v>
      </c>
      <c r="I7" t="s">
        <v>31</v>
      </c>
      <c r="J7" t="s">
        <v>21</v>
      </c>
      <c r="K7">
        <v>1.04E-2</v>
      </c>
      <c r="L7">
        <v>1.04E-2</v>
      </c>
      <c r="M7">
        <v>1.04E-2</v>
      </c>
      <c r="N7">
        <v>1.04E-2</v>
      </c>
      <c r="O7">
        <v>0</v>
      </c>
      <c r="P7">
        <v>0</v>
      </c>
      <c r="Q7">
        <v>0</v>
      </c>
      <c r="R7">
        <v>0</v>
      </c>
    </row>
    <row r="8" spans="1:18" x14ac:dyDescent="0.25">
      <c r="A8" s="22" t="str">
        <f t="shared" si="0"/>
        <v>No Class Assigned-Designated-Category 1</v>
      </c>
      <c r="B8" t="s">
        <v>32</v>
      </c>
      <c r="C8">
        <v>60950</v>
      </c>
      <c r="D8" t="s">
        <v>18</v>
      </c>
      <c r="E8" s="1">
        <v>42370</v>
      </c>
      <c r="G8" t="s">
        <v>23</v>
      </c>
      <c r="H8" t="s">
        <v>27</v>
      </c>
      <c r="I8" t="s">
        <v>20</v>
      </c>
      <c r="J8" t="s">
        <v>21</v>
      </c>
      <c r="K8">
        <v>0</v>
      </c>
      <c r="L8">
        <v>2.96E-3</v>
      </c>
      <c r="M8">
        <v>2.5000000000000001E-3</v>
      </c>
      <c r="N8">
        <v>2E-3</v>
      </c>
      <c r="O8">
        <v>0</v>
      </c>
      <c r="P8">
        <v>0</v>
      </c>
      <c r="Q8">
        <v>0</v>
      </c>
      <c r="R8">
        <v>0</v>
      </c>
    </row>
    <row r="9" spans="1:18" x14ac:dyDescent="0.25">
      <c r="A9" s="22" t="str">
        <f t="shared" si="0"/>
        <v>No Class Assigned-Designated-Category 2</v>
      </c>
      <c r="B9" t="s">
        <v>33</v>
      </c>
      <c r="C9">
        <v>60950</v>
      </c>
      <c r="D9" t="s">
        <v>18</v>
      </c>
      <c r="E9" s="1">
        <v>42370</v>
      </c>
      <c r="G9" t="s">
        <v>23</v>
      </c>
      <c r="H9" t="s">
        <v>27</v>
      </c>
      <c r="I9" t="s">
        <v>29</v>
      </c>
      <c r="J9" t="s">
        <v>21</v>
      </c>
      <c r="K9">
        <v>0</v>
      </c>
      <c r="L9">
        <v>2.96E-3</v>
      </c>
      <c r="M9">
        <v>2.5000000000000001E-3</v>
      </c>
      <c r="N9">
        <v>2E-3</v>
      </c>
      <c r="O9">
        <v>0</v>
      </c>
      <c r="P9">
        <v>0</v>
      </c>
      <c r="Q9">
        <v>0</v>
      </c>
      <c r="R9">
        <v>0</v>
      </c>
    </row>
    <row r="10" spans="1:18" x14ac:dyDescent="0.25">
      <c r="A10" s="22" t="str">
        <f t="shared" si="0"/>
        <v>No Class Assigned-Designated-Category 3</v>
      </c>
      <c r="B10" t="s">
        <v>34</v>
      </c>
      <c r="C10">
        <v>60950</v>
      </c>
      <c r="D10" t="s">
        <v>18</v>
      </c>
      <c r="E10" s="1">
        <v>42370</v>
      </c>
      <c r="G10" t="s">
        <v>23</v>
      </c>
      <c r="H10" t="s">
        <v>27</v>
      </c>
      <c r="I10" t="s">
        <v>31</v>
      </c>
      <c r="J10" t="s">
        <v>21</v>
      </c>
      <c r="K10">
        <v>1.04E-2</v>
      </c>
      <c r="L10">
        <v>1.04E-2</v>
      </c>
      <c r="M10">
        <v>1.04E-2</v>
      </c>
      <c r="N10">
        <v>1.04E-2</v>
      </c>
      <c r="O10">
        <v>0</v>
      </c>
      <c r="P10">
        <v>0</v>
      </c>
      <c r="Q10">
        <v>0</v>
      </c>
      <c r="R10">
        <v>0</v>
      </c>
    </row>
    <row r="11" spans="1:18" x14ac:dyDescent="0.25">
      <c r="A11" s="22" t="str">
        <f t="shared" si="0"/>
        <v>No Class Assigned-Interm Designated-Category 1</v>
      </c>
      <c r="B11" t="s">
        <v>35</v>
      </c>
      <c r="C11">
        <v>60925</v>
      </c>
      <c r="D11" t="s">
        <v>18</v>
      </c>
      <c r="E11" s="1">
        <v>42370</v>
      </c>
      <c r="G11" t="s">
        <v>25</v>
      </c>
      <c r="H11" t="s">
        <v>27</v>
      </c>
      <c r="I11" t="s">
        <v>20</v>
      </c>
      <c r="J11" t="s">
        <v>21</v>
      </c>
      <c r="K11">
        <v>0</v>
      </c>
      <c r="L11">
        <v>2.96E-3</v>
      </c>
      <c r="M11">
        <v>2.5000000000000001E-3</v>
      </c>
      <c r="N11">
        <v>2E-3</v>
      </c>
      <c r="O11">
        <v>0</v>
      </c>
      <c r="P11">
        <v>0</v>
      </c>
      <c r="Q11">
        <v>0</v>
      </c>
      <c r="R11">
        <v>0</v>
      </c>
    </row>
    <row r="12" spans="1:18" x14ac:dyDescent="0.25">
      <c r="A12" s="22" t="str">
        <f t="shared" si="0"/>
        <v>No Class Assigned-Interm Designated-Category 2</v>
      </c>
      <c r="B12" t="s">
        <v>36</v>
      </c>
      <c r="C12">
        <v>60925</v>
      </c>
      <c r="D12" t="s">
        <v>18</v>
      </c>
      <c r="E12" s="1">
        <v>42370</v>
      </c>
      <c r="G12" t="s">
        <v>25</v>
      </c>
      <c r="H12" t="s">
        <v>27</v>
      </c>
      <c r="I12" t="s">
        <v>29</v>
      </c>
      <c r="J12" t="s">
        <v>21</v>
      </c>
      <c r="K12">
        <v>0</v>
      </c>
      <c r="L12">
        <v>2.96E-3</v>
      </c>
      <c r="M12">
        <v>2.5000000000000001E-3</v>
      </c>
      <c r="N12">
        <v>2E-3</v>
      </c>
      <c r="O12">
        <v>0</v>
      </c>
      <c r="P12">
        <v>0</v>
      </c>
      <c r="Q12">
        <v>0</v>
      </c>
      <c r="R12">
        <v>0</v>
      </c>
    </row>
    <row r="13" spans="1:18" x14ac:dyDescent="0.25">
      <c r="A13" s="22" t="str">
        <f t="shared" si="0"/>
        <v>No Class Assigned-Interm Designated-Category 3</v>
      </c>
      <c r="B13" t="s">
        <v>37</v>
      </c>
      <c r="C13">
        <v>60925</v>
      </c>
      <c r="D13" t="s">
        <v>18</v>
      </c>
      <c r="E13" s="1">
        <v>42370</v>
      </c>
      <c r="G13" t="s">
        <v>25</v>
      </c>
      <c r="H13" t="s">
        <v>27</v>
      </c>
      <c r="I13" t="s">
        <v>31</v>
      </c>
      <c r="J13" t="s">
        <v>21</v>
      </c>
      <c r="K13">
        <v>1.04E-2</v>
      </c>
      <c r="L13">
        <v>1.04E-2</v>
      </c>
      <c r="M13">
        <v>1.04E-2</v>
      </c>
      <c r="N13">
        <v>1.04E-2</v>
      </c>
      <c r="O13">
        <v>0</v>
      </c>
      <c r="P13">
        <v>0</v>
      </c>
      <c r="Q13">
        <v>0</v>
      </c>
      <c r="R13">
        <v>0</v>
      </c>
    </row>
    <row r="14" spans="1:18" x14ac:dyDescent="0.25">
      <c r="A14" s="22" t="str">
        <f t="shared" si="0"/>
        <v>Language-Designated-Category 1</v>
      </c>
      <c r="B14" t="s">
        <v>38</v>
      </c>
      <c r="C14">
        <v>60950</v>
      </c>
      <c r="D14" t="s">
        <v>18</v>
      </c>
      <c r="E14" s="1">
        <v>42370</v>
      </c>
      <c r="G14" t="s">
        <v>23</v>
      </c>
      <c r="H14" t="s">
        <v>39</v>
      </c>
      <c r="I14" t="s">
        <v>20</v>
      </c>
      <c r="J14" t="s">
        <v>21</v>
      </c>
      <c r="K14">
        <v>0</v>
      </c>
      <c r="L14">
        <v>2E-3</v>
      </c>
      <c r="M14">
        <v>2E-3</v>
      </c>
      <c r="N14">
        <v>2E-3</v>
      </c>
      <c r="O14">
        <v>0</v>
      </c>
      <c r="P14">
        <v>0</v>
      </c>
      <c r="Q14">
        <v>0</v>
      </c>
      <c r="R14">
        <v>0</v>
      </c>
    </row>
    <row r="15" spans="1:18" x14ac:dyDescent="0.25">
      <c r="A15" s="22" t="str">
        <f t="shared" si="0"/>
        <v>Language-Designated-Category 2</v>
      </c>
      <c r="B15" t="s">
        <v>40</v>
      </c>
      <c r="C15">
        <v>60950</v>
      </c>
      <c r="D15" t="s">
        <v>18</v>
      </c>
      <c r="E15" s="1">
        <v>42370</v>
      </c>
      <c r="G15" t="s">
        <v>23</v>
      </c>
      <c r="H15" t="s">
        <v>39</v>
      </c>
      <c r="I15" t="s">
        <v>29</v>
      </c>
      <c r="J15" t="s">
        <v>21</v>
      </c>
      <c r="K15">
        <v>0</v>
      </c>
      <c r="L15">
        <v>2E-3</v>
      </c>
      <c r="M15">
        <v>2E-3</v>
      </c>
      <c r="N15">
        <v>2E-3</v>
      </c>
      <c r="O15">
        <v>0</v>
      </c>
      <c r="P15">
        <v>0</v>
      </c>
      <c r="Q15">
        <v>0</v>
      </c>
      <c r="R15">
        <v>0</v>
      </c>
    </row>
    <row r="16" spans="1:18" x14ac:dyDescent="0.25">
      <c r="A16" s="22" t="str">
        <f t="shared" si="0"/>
        <v>Language-Designated-Category 3</v>
      </c>
      <c r="B16" t="s">
        <v>41</v>
      </c>
      <c r="C16">
        <v>60950</v>
      </c>
      <c r="D16" t="s">
        <v>18</v>
      </c>
      <c r="E16" s="1">
        <v>42370</v>
      </c>
      <c r="G16" t="s">
        <v>23</v>
      </c>
      <c r="H16" t="s">
        <v>39</v>
      </c>
      <c r="I16" t="s">
        <v>31</v>
      </c>
      <c r="J16" t="s">
        <v>21</v>
      </c>
      <c r="K16">
        <v>2E-3</v>
      </c>
      <c r="L16">
        <v>1.04E-2</v>
      </c>
      <c r="M16">
        <v>1.04E-2</v>
      </c>
      <c r="N16">
        <v>1.04E-2</v>
      </c>
      <c r="O16">
        <v>0</v>
      </c>
      <c r="P16">
        <v>0</v>
      </c>
      <c r="Q16">
        <v>0</v>
      </c>
      <c r="R16">
        <v>0</v>
      </c>
    </row>
    <row r="17" spans="1:18" x14ac:dyDescent="0.25">
      <c r="A17" s="22" t="str">
        <f t="shared" si="0"/>
        <v>Language-Interm Designated-Category 1</v>
      </c>
      <c r="B17" t="s">
        <v>42</v>
      </c>
      <c r="C17">
        <v>60925</v>
      </c>
      <c r="D17" t="s">
        <v>18</v>
      </c>
      <c r="E17" s="1">
        <v>42370</v>
      </c>
      <c r="G17" t="s">
        <v>25</v>
      </c>
      <c r="H17" t="s">
        <v>39</v>
      </c>
      <c r="I17" t="s">
        <v>20</v>
      </c>
      <c r="J17" t="s">
        <v>21</v>
      </c>
      <c r="K17">
        <v>0</v>
      </c>
      <c r="L17">
        <v>2E-3</v>
      </c>
      <c r="M17">
        <v>2E-3</v>
      </c>
      <c r="N17">
        <v>2E-3</v>
      </c>
      <c r="O17">
        <v>0</v>
      </c>
      <c r="P17">
        <v>0</v>
      </c>
      <c r="Q17">
        <v>0</v>
      </c>
      <c r="R17">
        <v>0</v>
      </c>
    </row>
    <row r="18" spans="1:18" x14ac:dyDescent="0.25">
      <c r="A18" s="22" t="str">
        <f t="shared" si="0"/>
        <v>Language-Interm Designated-Category 2</v>
      </c>
      <c r="B18" t="s">
        <v>43</v>
      </c>
      <c r="C18">
        <v>60925</v>
      </c>
      <c r="D18" t="s">
        <v>18</v>
      </c>
      <c r="E18" s="1">
        <v>42370</v>
      </c>
      <c r="G18" t="s">
        <v>25</v>
      </c>
      <c r="H18" t="s">
        <v>39</v>
      </c>
      <c r="I18" t="s">
        <v>29</v>
      </c>
      <c r="J18" t="s">
        <v>21</v>
      </c>
      <c r="K18">
        <v>0</v>
      </c>
      <c r="L18">
        <v>2E-3</v>
      </c>
      <c r="M18">
        <v>2E-3</v>
      </c>
      <c r="N18">
        <v>2E-3</v>
      </c>
      <c r="O18">
        <v>0</v>
      </c>
      <c r="P18">
        <v>0</v>
      </c>
      <c r="Q18">
        <v>0</v>
      </c>
      <c r="R18">
        <v>0</v>
      </c>
    </row>
    <row r="19" spans="1:18" x14ac:dyDescent="0.25">
      <c r="A19" s="22" t="str">
        <f t="shared" si="0"/>
        <v>Language-Interm Designated-Category 3</v>
      </c>
      <c r="B19" t="s">
        <v>44</v>
      </c>
      <c r="C19">
        <v>60925</v>
      </c>
      <c r="D19" t="s">
        <v>18</v>
      </c>
      <c r="E19" s="1">
        <v>42370</v>
      </c>
      <c r="G19" t="s">
        <v>25</v>
      </c>
      <c r="H19" t="s">
        <v>39</v>
      </c>
      <c r="I19" t="s">
        <v>31</v>
      </c>
      <c r="J19" t="s">
        <v>21</v>
      </c>
      <c r="K19">
        <v>2E-3</v>
      </c>
      <c r="L19">
        <v>1.04E-2</v>
      </c>
      <c r="M19">
        <v>1.04E-2</v>
      </c>
      <c r="N19">
        <v>1.04E-2</v>
      </c>
      <c r="O19">
        <v>0</v>
      </c>
      <c r="P19">
        <v>0</v>
      </c>
      <c r="Q19">
        <v>0</v>
      </c>
      <c r="R19">
        <v>0</v>
      </c>
    </row>
    <row r="20" spans="1:18" x14ac:dyDescent="0.25">
      <c r="A20" s="22" t="str">
        <f t="shared" si="0"/>
        <v>Post Program Payment-Designated-Category 1</v>
      </c>
      <c r="B20" t="s">
        <v>45</v>
      </c>
      <c r="C20">
        <v>60950</v>
      </c>
      <c r="D20" t="s">
        <v>18</v>
      </c>
      <c r="E20" s="1">
        <v>42370</v>
      </c>
      <c r="G20" t="s">
        <v>23</v>
      </c>
      <c r="H20" t="s">
        <v>46</v>
      </c>
      <c r="I20" t="s">
        <v>20</v>
      </c>
      <c r="J20" t="s">
        <v>21</v>
      </c>
      <c r="K20">
        <v>0</v>
      </c>
      <c r="L20">
        <v>2.96E-3</v>
      </c>
      <c r="M20">
        <v>2.5000000000000001E-3</v>
      </c>
      <c r="N20">
        <v>2E-3</v>
      </c>
      <c r="O20">
        <v>0</v>
      </c>
      <c r="P20">
        <v>0</v>
      </c>
      <c r="Q20">
        <v>0</v>
      </c>
      <c r="R20">
        <v>0</v>
      </c>
    </row>
    <row r="21" spans="1:18" x14ac:dyDescent="0.25">
      <c r="A21" s="22" t="str">
        <f t="shared" si="0"/>
        <v>Post Program Payment-Designated-Category 2</v>
      </c>
      <c r="B21" t="s">
        <v>47</v>
      </c>
      <c r="C21">
        <v>60950</v>
      </c>
      <c r="D21" t="s">
        <v>18</v>
      </c>
      <c r="E21" s="1">
        <v>42370</v>
      </c>
      <c r="G21" t="s">
        <v>23</v>
      </c>
      <c r="H21" t="s">
        <v>46</v>
      </c>
      <c r="I21" t="s">
        <v>29</v>
      </c>
      <c r="J21" t="s">
        <v>21</v>
      </c>
      <c r="K21">
        <v>0</v>
      </c>
      <c r="L21">
        <v>2.96E-3</v>
      </c>
      <c r="M21">
        <v>2.5000000000000001E-3</v>
      </c>
      <c r="N21">
        <v>2E-3</v>
      </c>
      <c r="O21">
        <v>0</v>
      </c>
      <c r="P21">
        <v>0</v>
      </c>
      <c r="Q21">
        <v>0</v>
      </c>
      <c r="R21">
        <v>0</v>
      </c>
    </row>
    <row r="22" spans="1:18" x14ac:dyDescent="0.25">
      <c r="A22" s="22" t="str">
        <f t="shared" si="0"/>
        <v>Post Program Payment-Designated-Category 3</v>
      </c>
      <c r="B22" t="s">
        <v>48</v>
      </c>
      <c r="C22">
        <v>60950</v>
      </c>
      <c r="D22" t="s">
        <v>18</v>
      </c>
      <c r="E22" s="1">
        <v>42370</v>
      </c>
      <c r="G22" t="s">
        <v>23</v>
      </c>
      <c r="H22" t="s">
        <v>46</v>
      </c>
      <c r="I22" t="s">
        <v>31</v>
      </c>
      <c r="J22" t="s">
        <v>21</v>
      </c>
      <c r="K22">
        <v>1.04E-2</v>
      </c>
      <c r="L22">
        <v>1.04E-2</v>
      </c>
      <c r="M22">
        <v>1.04E-2</v>
      </c>
      <c r="N22">
        <v>1.04E-2</v>
      </c>
      <c r="O22">
        <v>0</v>
      </c>
      <c r="P22">
        <v>0</v>
      </c>
      <c r="Q22">
        <v>0</v>
      </c>
      <c r="R22">
        <v>0</v>
      </c>
    </row>
    <row r="23" spans="1:18" x14ac:dyDescent="0.25">
      <c r="A23" s="22" t="str">
        <f t="shared" si="0"/>
        <v>Post Program Payment-Interm Designated-Category 1</v>
      </c>
      <c r="B23" t="s">
        <v>49</v>
      </c>
      <c r="C23">
        <v>60925</v>
      </c>
      <c r="D23" t="s">
        <v>18</v>
      </c>
      <c r="E23" s="1">
        <v>42370</v>
      </c>
      <c r="G23" t="s">
        <v>25</v>
      </c>
      <c r="H23" t="s">
        <v>46</v>
      </c>
      <c r="I23" t="s">
        <v>20</v>
      </c>
      <c r="J23" t="s">
        <v>21</v>
      </c>
      <c r="K23">
        <v>0</v>
      </c>
      <c r="L23">
        <v>2.96E-3</v>
      </c>
      <c r="M23">
        <v>2.5000000000000001E-3</v>
      </c>
      <c r="N23">
        <v>2E-3</v>
      </c>
      <c r="O23">
        <v>0</v>
      </c>
      <c r="P23">
        <v>0</v>
      </c>
      <c r="Q23">
        <v>0</v>
      </c>
      <c r="R23">
        <v>0</v>
      </c>
    </row>
    <row r="24" spans="1:18" x14ac:dyDescent="0.25">
      <c r="A24" s="22" t="str">
        <f t="shared" si="0"/>
        <v>Post Program Payment-Interm Designated-Category 2</v>
      </c>
      <c r="B24" t="s">
        <v>50</v>
      </c>
      <c r="C24">
        <v>60925</v>
      </c>
      <c r="D24" t="s">
        <v>18</v>
      </c>
      <c r="E24" s="1">
        <v>42370</v>
      </c>
      <c r="G24" t="s">
        <v>25</v>
      </c>
      <c r="H24" t="s">
        <v>46</v>
      </c>
      <c r="I24" t="s">
        <v>29</v>
      </c>
      <c r="J24" t="s">
        <v>21</v>
      </c>
      <c r="K24">
        <v>0</v>
      </c>
      <c r="L24">
        <v>2.96E-3</v>
      </c>
      <c r="M24">
        <v>2.5000000000000001E-3</v>
      </c>
      <c r="N24">
        <v>2E-3</v>
      </c>
      <c r="O24">
        <v>0</v>
      </c>
      <c r="P24">
        <v>0</v>
      </c>
      <c r="Q24">
        <v>0</v>
      </c>
      <c r="R24">
        <v>0</v>
      </c>
    </row>
    <row r="25" spans="1:18" x14ac:dyDescent="0.25">
      <c r="A25" s="22" t="str">
        <f t="shared" si="0"/>
        <v>Post Program Payment-Interm Designated-Category 3</v>
      </c>
      <c r="B25" t="s">
        <v>51</v>
      </c>
      <c r="C25">
        <v>60925</v>
      </c>
      <c r="D25" t="s">
        <v>18</v>
      </c>
      <c r="E25" s="1">
        <v>42370</v>
      </c>
      <c r="G25" t="s">
        <v>25</v>
      </c>
      <c r="H25" t="s">
        <v>46</v>
      </c>
      <c r="I25" t="s">
        <v>31</v>
      </c>
      <c r="J25" t="s">
        <v>21</v>
      </c>
      <c r="K25">
        <v>1.04E-2</v>
      </c>
      <c r="L25">
        <v>1.04E-2</v>
      </c>
      <c r="M25">
        <v>1.04E-2</v>
      </c>
      <c r="N25">
        <v>1.04E-2</v>
      </c>
      <c r="O25">
        <v>0</v>
      </c>
      <c r="P25">
        <v>0</v>
      </c>
      <c r="Q25">
        <v>0</v>
      </c>
      <c r="R25">
        <v>0</v>
      </c>
    </row>
    <row r="26" spans="1:18" x14ac:dyDescent="0.25">
      <c r="A26" s="22" t="str">
        <f t="shared" si="0"/>
        <v>Regulatory Body-Registered-Category 1</v>
      </c>
      <c r="B26" t="s">
        <v>52</v>
      </c>
      <c r="C26">
        <v>60900</v>
      </c>
      <c r="D26" t="s">
        <v>18</v>
      </c>
      <c r="E26" s="1">
        <v>42370</v>
      </c>
      <c r="G26" t="s">
        <v>19</v>
      </c>
      <c r="H26" t="s">
        <v>53</v>
      </c>
      <c r="I26" t="s">
        <v>20</v>
      </c>
      <c r="J26" t="s">
        <v>21</v>
      </c>
      <c r="K26">
        <v>0</v>
      </c>
      <c r="L26">
        <v>2E-3</v>
      </c>
      <c r="M26">
        <v>2E-3</v>
      </c>
      <c r="N26">
        <v>2E-3</v>
      </c>
      <c r="O26">
        <v>0</v>
      </c>
      <c r="P26">
        <v>0</v>
      </c>
      <c r="Q26">
        <v>0</v>
      </c>
      <c r="R26">
        <v>0</v>
      </c>
    </row>
    <row r="27" spans="1:18" x14ac:dyDescent="0.25">
      <c r="A27" s="22" t="str">
        <f t="shared" si="0"/>
        <v>Regulatory Body-Registered-Category 2</v>
      </c>
      <c r="B27" t="s">
        <v>54</v>
      </c>
      <c r="C27">
        <v>60900</v>
      </c>
      <c r="D27" t="s">
        <v>18</v>
      </c>
      <c r="E27" s="1">
        <v>42370</v>
      </c>
      <c r="G27" t="s">
        <v>19</v>
      </c>
      <c r="H27" t="s">
        <v>53</v>
      </c>
      <c r="I27" t="s">
        <v>29</v>
      </c>
      <c r="J27" t="s">
        <v>21</v>
      </c>
      <c r="K27">
        <v>0</v>
      </c>
      <c r="L27">
        <v>2E-3</v>
      </c>
      <c r="M27">
        <v>2E-3</v>
      </c>
      <c r="N27">
        <v>2E-3</v>
      </c>
      <c r="O27">
        <v>0</v>
      </c>
      <c r="P27">
        <v>0</v>
      </c>
      <c r="Q27">
        <v>0</v>
      </c>
      <c r="R27">
        <v>0</v>
      </c>
    </row>
    <row r="28" spans="1:18" x14ac:dyDescent="0.25">
      <c r="A28" s="22" t="str">
        <f t="shared" si="0"/>
        <v>Regulatory Body-Registered-Category 3</v>
      </c>
      <c r="B28" t="s">
        <v>55</v>
      </c>
      <c r="C28">
        <v>60900</v>
      </c>
      <c r="D28" t="s">
        <v>18</v>
      </c>
      <c r="E28" s="1">
        <v>42370</v>
      </c>
      <c r="G28" t="s">
        <v>19</v>
      </c>
      <c r="H28" t="s">
        <v>53</v>
      </c>
      <c r="I28" t="s">
        <v>31</v>
      </c>
      <c r="J28" t="s">
        <v>21</v>
      </c>
      <c r="K28">
        <v>2E-3</v>
      </c>
      <c r="L28">
        <v>1.04E-2</v>
      </c>
      <c r="M28">
        <v>1.04E-2</v>
      </c>
      <c r="N28">
        <v>1.04E-2</v>
      </c>
      <c r="O28">
        <v>0</v>
      </c>
      <c r="P28">
        <v>0</v>
      </c>
      <c r="Q28">
        <v>0</v>
      </c>
      <c r="R28">
        <v>0</v>
      </c>
    </row>
    <row r="29" spans="1:18" x14ac:dyDescent="0.25">
      <c r="A29" s="22" t="str">
        <f t="shared" si="0"/>
        <v>Regulatory Body-Designated-Category 1</v>
      </c>
      <c r="B29" t="s">
        <v>56</v>
      </c>
      <c r="C29">
        <v>60950</v>
      </c>
      <c r="D29" t="s">
        <v>18</v>
      </c>
      <c r="E29" s="1">
        <v>42370</v>
      </c>
      <c r="G29" t="s">
        <v>23</v>
      </c>
      <c r="H29" t="s">
        <v>53</v>
      </c>
      <c r="I29" t="s">
        <v>20</v>
      </c>
      <c r="J29" t="s">
        <v>21</v>
      </c>
      <c r="K29">
        <v>0</v>
      </c>
      <c r="L29">
        <v>2E-3</v>
      </c>
      <c r="M29">
        <v>2E-3</v>
      </c>
      <c r="N29">
        <v>2E-3</v>
      </c>
      <c r="O29">
        <v>0</v>
      </c>
      <c r="P29">
        <v>0</v>
      </c>
      <c r="Q29">
        <v>0</v>
      </c>
      <c r="R29">
        <v>0</v>
      </c>
    </row>
    <row r="30" spans="1:18" x14ac:dyDescent="0.25">
      <c r="A30" s="22" t="str">
        <f t="shared" si="0"/>
        <v>Regulatory Body-Designated-Category 2</v>
      </c>
      <c r="B30" t="s">
        <v>57</v>
      </c>
      <c r="C30">
        <v>60950</v>
      </c>
      <c r="D30" t="s">
        <v>18</v>
      </c>
      <c r="E30" s="1">
        <v>42370</v>
      </c>
      <c r="G30" t="s">
        <v>23</v>
      </c>
      <c r="H30" t="s">
        <v>53</v>
      </c>
      <c r="I30" t="s">
        <v>29</v>
      </c>
      <c r="J30" t="s">
        <v>21</v>
      </c>
      <c r="K30">
        <v>0</v>
      </c>
      <c r="L30">
        <v>2E-3</v>
      </c>
      <c r="M30">
        <v>2E-3</v>
      </c>
      <c r="N30">
        <v>2E-3</v>
      </c>
      <c r="O30">
        <v>0</v>
      </c>
      <c r="P30">
        <v>0</v>
      </c>
      <c r="Q30">
        <v>0</v>
      </c>
      <c r="R30">
        <v>0</v>
      </c>
    </row>
    <row r="31" spans="1:18" x14ac:dyDescent="0.25">
      <c r="A31" s="22" t="str">
        <f t="shared" si="0"/>
        <v>Regulatory Body-Designated-Category 3</v>
      </c>
      <c r="B31" t="s">
        <v>58</v>
      </c>
      <c r="C31">
        <v>60950</v>
      </c>
      <c r="D31" t="s">
        <v>18</v>
      </c>
      <c r="E31" s="1">
        <v>42370</v>
      </c>
      <c r="G31" t="s">
        <v>23</v>
      </c>
      <c r="H31" t="s">
        <v>53</v>
      </c>
      <c r="I31" t="s">
        <v>31</v>
      </c>
      <c r="J31" t="s">
        <v>21</v>
      </c>
      <c r="K31">
        <v>2E-3</v>
      </c>
      <c r="L31">
        <v>1.04E-2</v>
      </c>
      <c r="M31">
        <v>1.04E-2</v>
      </c>
      <c r="N31">
        <v>1.04E-2</v>
      </c>
      <c r="O31">
        <v>0</v>
      </c>
      <c r="P31">
        <v>0</v>
      </c>
      <c r="Q31">
        <v>0</v>
      </c>
      <c r="R31">
        <v>0</v>
      </c>
    </row>
    <row r="32" spans="1:18" x14ac:dyDescent="0.25">
      <c r="A32" s="22" t="str">
        <f t="shared" si="0"/>
        <v>Regulatory Body-Interm Designated-Category 1</v>
      </c>
      <c r="B32" t="s">
        <v>59</v>
      </c>
      <c r="C32">
        <v>60925</v>
      </c>
      <c r="D32" t="s">
        <v>18</v>
      </c>
      <c r="E32" s="1">
        <v>42370</v>
      </c>
      <c r="G32" t="s">
        <v>25</v>
      </c>
      <c r="H32" t="s">
        <v>53</v>
      </c>
      <c r="I32" t="s">
        <v>20</v>
      </c>
      <c r="J32" t="s">
        <v>21</v>
      </c>
      <c r="K32">
        <v>0</v>
      </c>
      <c r="L32">
        <v>2E-3</v>
      </c>
      <c r="M32">
        <v>2E-3</v>
      </c>
      <c r="N32">
        <v>2E-3</v>
      </c>
      <c r="O32">
        <v>0</v>
      </c>
      <c r="P32">
        <v>0</v>
      </c>
      <c r="Q32">
        <v>0</v>
      </c>
      <c r="R32">
        <v>0</v>
      </c>
    </row>
    <row r="33" spans="1:18" x14ac:dyDescent="0.25">
      <c r="A33" s="22" t="str">
        <f t="shared" si="0"/>
        <v>Regulatory Body-Interm Designated-Category 2</v>
      </c>
      <c r="B33" t="s">
        <v>60</v>
      </c>
      <c r="C33">
        <v>60925</v>
      </c>
      <c r="D33" t="s">
        <v>18</v>
      </c>
      <c r="E33" s="1">
        <v>42370</v>
      </c>
      <c r="G33" t="s">
        <v>25</v>
      </c>
      <c r="H33" t="s">
        <v>53</v>
      </c>
      <c r="I33" t="s">
        <v>29</v>
      </c>
      <c r="J33" t="s">
        <v>21</v>
      </c>
      <c r="K33">
        <v>0</v>
      </c>
      <c r="L33">
        <v>2E-3</v>
      </c>
      <c r="M33">
        <v>2E-3</v>
      </c>
      <c r="N33">
        <v>2E-3</v>
      </c>
      <c r="O33">
        <v>0</v>
      </c>
      <c r="P33">
        <v>0</v>
      </c>
      <c r="Q33">
        <v>0</v>
      </c>
      <c r="R33">
        <v>0</v>
      </c>
    </row>
    <row r="34" spans="1:18" x14ac:dyDescent="0.25">
      <c r="A34" s="22" t="str">
        <f t="shared" si="0"/>
        <v>Regulatory Body-Interm Designated-Category 3</v>
      </c>
      <c r="B34" t="s">
        <v>61</v>
      </c>
      <c r="C34">
        <v>60925</v>
      </c>
      <c r="D34" t="s">
        <v>18</v>
      </c>
      <c r="E34" s="1">
        <v>42370</v>
      </c>
      <c r="G34" t="s">
        <v>25</v>
      </c>
      <c r="H34" t="s">
        <v>53</v>
      </c>
      <c r="I34" t="s">
        <v>31</v>
      </c>
      <c r="J34" t="s">
        <v>21</v>
      </c>
      <c r="K34">
        <v>2E-3</v>
      </c>
      <c r="L34">
        <v>1.04E-2</v>
      </c>
      <c r="M34">
        <v>1.04E-2</v>
      </c>
      <c r="N34">
        <v>1.04E-2</v>
      </c>
      <c r="O34">
        <v>0</v>
      </c>
      <c r="P34">
        <v>0</v>
      </c>
      <c r="Q34">
        <v>0</v>
      </c>
      <c r="R3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B3EC5-D3D4-4F84-8A07-73BDEEA78CB6}">
  <sheetPr filterMode="1"/>
  <dimension ref="A1:R34"/>
  <sheetViews>
    <sheetView topLeftCell="B1" workbookViewId="0">
      <selection activeCell="B43" sqref="B43"/>
    </sheetView>
  </sheetViews>
  <sheetFormatPr defaultRowHeight="15" x14ac:dyDescent="0.25"/>
  <cols>
    <col min="1" max="1" width="42" style="10" customWidth="1"/>
    <col min="2" max="2" width="12.7109375" bestFit="1" customWidth="1"/>
    <col min="4" max="4" width="15.140625" bestFit="1" customWidth="1"/>
    <col min="7" max="7" width="18.5703125" bestFit="1" customWidth="1"/>
    <col min="8" max="8" width="19.7109375" bestFit="1" customWidth="1"/>
    <col min="9" max="9" width="18.28515625" bestFit="1" customWidth="1"/>
  </cols>
  <sheetData>
    <row r="1" spans="1:18" x14ac:dyDescent="0.25">
      <c r="A1" s="20" t="s">
        <v>151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</row>
    <row r="2" spans="1:18" hidden="1" x14ac:dyDescent="0.25">
      <c r="A2" s="22" t="str">
        <f>H2&amp;"-"&amp;G2&amp;"-"&amp;I2</f>
        <v>Indigenous-Registered-Category 1</v>
      </c>
      <c r="B2" t="s">
        <v>62</v>
      </c>
      <c r="C2">
        <v>61000</v>
      </c>
      <c r="D2" t="s">
        <v>63</v>
      </c>
      <c r="E2" s="1">
        <v>42370</v>
      </c>
      <c r="G2" t="s">
        <v>19</v>
      </c>
      <c r="H2" t="s">
        <v>145</v>
      </c>
      <c r="I2" t="s">
        <v>20</v>
      </c>
      <c r="J2" t="s">
        <v>21</v>
      </c>
      <c r="K2">
        <v>0</v>
      </c>
      <c r="L2">
        <v>0</v>
      </c>
      <c r="M2">
        <v>0</v>
      </c>
      <c r="N2">
        <v>0</v>
      </c>
      <c r="O2">
        <v>10</v>
      </c>
      <c r="P2">
        <v>10</v>
      </c>
      <c r="Q2">
        <v>10</v>
      </c>
      <c r="R2">
        <v>10</v>
      </c>
    </row>
    <row r="3" spans="1:18" hidden="1" x14ac:dyDescent="0.25">
      <c r="A3" s="22" t="str">
        <f t="shared" ref="A3:A34" si="0">H3&amp;"-"&amp;G3&amp;"-"&amp;I3</f>
        <v>Indigenous-Designated-Category 1</v>
      </c>
      <c r="B3" t="s">
        <v>64</v>
      </c>
      <c r="C3">
        <v>61050</v>
      </c>
      <c r="D3" t="s">
        <v>63</v>
      </c>
      <c r="E3" s="1">
        <v>42370</v>
      </c>
      <c r="G3" t="s">
        <v>23</v>
      </c>
      <c r="H3" t="s">
        <v>145</v>
      </c>
      <c r="I3" t="s">
        <v>20</v>
      </c>
      <c r="J3" t="s">
        <v>21</v>
      </c>
      <c r="K3">
        <v>0</v>
      </c>
      <c r="L3">
        <v>0</v>
      </c>
      <c r="M3">
        <v>0</v>
      </c>
      <c r="N3">
        <v>0</v>
      </c>
      <c r="O3">
        <v>10</v>
      </c>
      <c r="P3">
        <v>10</v>
      </c>
      <c r="Q3">
        <v>10</v>
      </c>
      <c r="R3">
        <v>10</v>
      </c>
    </row>
    <row r="4" spans="1:18" hidden="1" x14ac:dyDescent="0.25">
      <c r="A4" s="22" t="str">
        <f t="shared" si="0"/>
        <v>Indigenous-Interm Designated-Category 1</v>
      </c>
      <c r="B4" t="s">
        <v>65</v>
      </c>
      <c r="C4">
        <v>61025</v>
      </c>
      <c r="D4" t="s">
        <v>63</v>
      </c>
      <c r="E4" s="1">
        <v>42370</v>
      </c>
      <c r="G4" t="s">
        <v>25</v>
      </c>
      <c r="H4" t="s">
        <v>145</v>
      </c>
      <c r="I4" t="s">
        <v>20</v>
      </c>
      <c r="J4" t="s">
        <v>21</v>
      </c>
      <c r="K4">
        <v>0</v>
      </c>
      <c r="L4">
        <v>0</v>
      </c>
      <c r="M4">
        <v>0</v>
      </c>
      <c r="N4">
        <v>0</v>
      </c>
      <c r="O4">
        <v>10</v>
      </c>
      <c r="P4">
        <v>10</v>
      </c>
      <c r="Q4">
        <v>10</v>
      </c>
      <c r="R4">
        <v>10</v>
      </c>
    </row>
    <row r="5" spans="1:18" hidden="1" x14ac:dyDescent="0.25">
      <c r="A5" s="22" t="str">
        <f t="shared" si="0"/>
        <v>No Class Assigned-Registered-Category 1</v>
      </c>
      <c r="B5" t="s">
        <v>66</v>
      </c>
      <c r="C5">
        <v>61000</v>
      </c>
      <c r="D5" t="s">
        <v>63</v>
      </c>
      <c r="E5" s="1">
        <v>42370</v>
      </c>
      <c r="G5" t="s">
        <v>19</v>
      </c>
      <c r="H5" t="s">
        <v>27</v>
      </c>
      <c r="I5" t="s">
        <v>20</v>
      </c>
      <c r="J5" t="s">
        <v>21</v>
      </c>
      <c r="K5">
        <v>0</v>
      </c>
      <c r="L5">
        <v>7.4999999999999997E-3</v>
      </c>
      <c r="M5">
        <v>5.0000000000000001E-3</v>
      </c>
      <c r="N5">
        <v>4.7499999999999999E-3</v>
      </c>
      <c r="O5">
        <v>0</v>
      </c>
      <c r="P5">
        <v>0</v>
      </c>
      <c r="Q5">
        <v>0</v>
      </c>
      <c r="R5">
        <v>0</v>
      </c>
    </row>
    <row r="6" spans="1:18" hidden="1" x14ac:dyDescent="0.25">
      <c r="A6" s="22" t="str">
        <f t="shared" si="0"/>
        <v>No Class Assigned-Registered-Category 2</v>
      </c>
      <c r="B6" t="s">
        <v>67</v>
      </c>
      <c r="C6">
        <v>61000</v>
      </c>
      <c r="D6" t="s">
        <v>63</v>
      </c>
      <c r="E6" s="1">
        <v>42370</v>
      </c>
      <c r="G6" t="s">
        <v>19</v>
      </c>
      <c r="H6" t="s">
        <v>27</v>
      </c>
      <c r="I6" t="s">
        <v>29</v>
      </c>
      <c r="J6" t="s">
        <v>21</v>
      </c>
      <c r="K6">
        <v>0</v>
      </c>
      <c r="L6">
        <v>7.4999999999999997E-3</v>
      </c>
      <c r="M6">
        <v>5.0000000000000001E-3</v>
      </c>
      <c r="N6">
        <v>4.7499999999999999E-3</v>
      </c>
      <c r="O6">
        <v>0</v>
      </c>
      <c r="P6">
        <v>0</v>
      </c>
      <c r="Q6">
        <v>0</v>
      </c>
      <c r="R6">
        <v>0</v>
      </c>
    </row>
    <row r="7" spans="1:18" hidden="1" x14ac:dyDescent="0.25">
      <c r="A7" s="22" t="str">
        <f t="shared" si="0"/>
        <v>No Class Assigned-Registered-Category 3</v>
      </c>
      <c r="B7" t="s">
        <v>68</v>
      </c>
      <c r="C7">
        <v>61000</v>
      </c>
      <c r="D7" t="s">
        <v>63</v>
      </c>
      <c r="E7" s="1">
        <v>42370</v>
      </c>
      <c r="G7" t="s">
        <v>19</v>
      </c>
      <c r="H7" t="s">
        <v>27</v>
      </c>
      <c r="I7" t="s">
        <v>31</v>
      </c>
      <c r="J7" t="s">
        <v>21</v>
      </c>
      <c r="K7">
        <v>0.01</v>
      </c>
      <c r="L7">
        <v>0.01</v>
      </c>
      <c r="M7">
        <v>0.01</v>
      </c>
      <c r="N7">
        <v>0.01</v>
      </c>
      <c r="O7">
        <v>0</v>
      </c>
      <c r="P7">
        <v>0</v>
      </c>
      <c r="Q7">
        <v>0</v>
      </c>
      <c r="R7">
        <v>0</v>
      </c>
    </row>
    <row r="8" spans="1:18" hidden="1" x14ac:dyDescent="0.25">
      <c r="A8" s="22" t="str">
        <f t="shared" si="0"/>
        <v>No Class Assigned-Designated-Category 1</v>
      </c>
      <c r="B8" t="s">
        <v>69</v>
      </c>
      <c r="C8">
        <v>61050</v>
      </c>
      <c r="D8" t="s">
        <v>63</v>
      </c>
      <c r="E8" s="1">
        <v>42370</v>
      </c>
      <c r="G8" t="s">
        <v>23</v>
      </c>
      <c r="H8" t="s">
        <v>27</v>
      </c>
      <c r="I8" t="s">
        <v>20</v>
      </c>
      <c r="J8" t="s">
        <v>21</v>
      </c>
      <c r="K8">
        <v>0</v>
      </c>
      <c r="L8">
        <v>4.4999999999999997E-3</v>
      </c>
      <c r="M8">
        <v>4.0000000000000001E-3</v>
      </c>
      <c r="N8">
        <v>3.5000000000000001E-3</v>
      </c>
      <c r="O8">
        <v>0</v>
      </c>
      <c r="P8">
        <v>0</v>
      </c>
      <c r="Q8">
        <v>0</v>
      </c>
      <c r="R8">
        <v>0</v>
      </c>
    </row>
    <row r="9" spans="1:18" hidden="1" x14ac:dyDescent="0.25">
      <c r="A9" s="22" t="str">
        <f t="shared" si="0"/>
        <v>No Class Assigned-Designated-Category 2</v>
      </c>
      <c r="B9" t="s">
        <v>70</v>
      </c>
      <c r="C9">
        <v>61050</v>
      </c>
      <c r="D9" t="s">
        <v>63</v>
      </c>
      <c r="E9" s="1">
        <v>42370</v>
      </c>
      <c r="G9" t="s">
        <v>23</v>
      </c>
      <c r="H9" t="s">
        <v>27</v>
      </c>
      <c r="I9" t="s">
        <v>29</v>
      </c>
      <c r="J9" t="s">
        <v>21</v>
      </c>
      <c r="K9">
        <v>0</v>
      </c>
      <c r="L9">
        <v>4.4999999999999997E-3</v>
      </c>
      <c r="M9">
        <v>4.0000000000000001E-3</v>
      </c>
      <c r="N9">
        <v>3.5000000000000001E-3</v>
      </c>
      <c r="O9">
        <v>0</v>
      </c>
      <c r="P9">
        <v>0</v>
      </c>
      <c r="Q9">
        <v>0</v>
      </c>
      <c r="R9">
        <v>0</v>
      </c>
    </row>
    <row r="10" spans="1:18" hidden="1" x14ac:dyDescent="0.25">
      <c r="A10" s="22" t="str">
        <f t="shared" si="0"/>
        <v>No Class Assigned-Designated-Category 3</v>
      </c>
      <c r="B10" t="s">
        <v>71</v>
      </c>
      <c r="C10">
        <v>61050</v>
      </c>
      <c r="D10" t="s">
        <v>63</v>
      </c>
      <c r="E10" s="1">
        <v>42370</v>
      </c>
      <c r="G10" t="s">
        <v>23</v>
      </c>
      <c r="H10" t="s">
        <v>27</v>
      </c>
      <c r="I10" t="s">
        <v>31</v>
      </c>
      <c r="J10" t="s">
        <v>21</v>
      </c>
      <c r="K10">
        <v>0.01</v>
      </c>
      <c r="L10">
        <v>0.01</v>
      </c>
      <c r="M10">
        <v>0.01</v>
      </c>
      <c r="N10">
        <v>0.01</v>
      </c>
      <c r="O10">
        <v>0</v>
      </c>
      <c r="P10">
        <v>0</v>
      </c>
      <c r="Q10">
        <v>0</v>
      </c>
      <c r="R10">
        <v>0</v>
      </c>
    </row>
    <row r="11" spans="1:18" hidden="1" x14ac:dyDescent="0.25">
      <c r="A11" s="22" t="str">
        <f t="shared" si="0"/>
        <v>No Class Assigned-Interm Designated-Category 1</v>
      </c>
      <c r="B11" t="s">
        <v>72</v>
      </c>
      <c r="C11">
        <v>61025</v>
      </c>
      <c r="D11" t="s">
        <v>63</v>
      </c>
      <c r="E11" s="1">
        <v>42370</v>
      </c>
      <c r="G11" t="s">
        <v>25</v>
      </c>
      <c r="H11" t="s">
        <v>27</v>
      </c>
      <c r="I11" t="s">
        <v>20</v>
      </c>
      <c r="J11" t="s">
        <v>21</v>
      </c>
      <c r="K11">
        <v>0</v>
      </c>
      <c r="L11">
        <v>4.4999999999999997E-3</v>
      </c>
      <c r="M11">
        <v>4.0000000000000001E-3</v>
      </c>
      <c r="N11">
        <v>3.5000000000000001E-3</v>
      </c>
      <c r="O11">
        <v>0</v>
      </c>
      <c r="P11">
        <v>0</v>
      </c>
      <c r="Q11">
        <v>0</v>
      </c>
      <c r="R11">
        <v>0</v>
      </c>
    </row>
    <row r="12" spans="1:18" hidden="1" x14ac:dyDescent="0.25">
      <c r="A12" s="22" t="str">
        <f t="shared" si="0"/>
        <v>No Class Assigned-Interm Designated-Category 2</v>
      </c>
      <c r="B12" t="s">
        <v>73</v>
      </c>
      <c r="C12">
        <v>61025</v>
      </c>
      <c r="D12" t="s">
        <v>63</v>
      </c>
      <c r="E12" s="1">
        <v>42370</v>
      </c>
      <c r="G12" t="s">
        <v>25</v>
      </c>
      <c r="H12" t="s">
        <v>27</v>
      </c>
      <c r="I12" t="s">
        <v>29</v>
      </c>
      <c r="J12" t="s">
        <v>21</v>
      </c>
      <c r="K12">
        <v>0</v>
      </c>
      <c r="L12">
        <v>4.4999999999999997E-3</v>
      </c>
      <c r="M12">
        <v>4.0000000000000001E-3</v>
      </c>
      <c r="N12">
        <v>3.5000000000000001E-3</v>
      </c>
      <c r="O12">
        <v>0</v>
      </c>
      <c r="P12">
        <v>0</v>
      </c>
      <c r="Q12">
        <v>0</v>
      </c>
      <c r="R12">
        <v>0</v>
      </c>
    </row>
    <row r="13" spans="1:18" hidden="1" x14ac:dyDescent="0.25">
      <c r="A13" s="22" t="str">
        <f t="shared" si="0"/>
        <v>No Class Assigned-Interm Designated-Category 3</v>
      </c>
      <c r="B13" t="s">
        <v>74</v>
      </c>
      <c r="C13">
        <v>61025</v>
      </c>
      <c r="D13" t="s">
        <v>63</v>
      </c>
      <c r="E13" s="1">
        <v>42370</v>
      </c>
      <c r="G13" t="s">
        <v>25</v>
      </c>
      <c r="H13" t="s">
        <v>27</v>
      </c>
      <c r="I13" t="s">
        <v>31</v>
      </c>
      <c r="J13" t="s">
        <v>21</v>
      </c>
      <c r="K13">
        <v>0.01</v>
      </c>
      <c r="L13">
        <v>0.01</v>
      </c>
      <c r="M13">
        <v>0.01</v>
      </c>
      <c r="N13">
        <v>0.01</v>
      </c>
      <c r="O13">
        <v>0</v>
      </c>
      <c r="P13">
        <v>0</v>
      </c>
      <c r="Q13">
        <v>0</v>
      </c>
      <c r="R13">
        <v>0</v>
      </c>
    </row>
    <row r="14" spans="1:18" x14ac:dyDescent="0.25">
      <c r="A14" s="22" t="str">
        <f t="shared" si="0"/>
        <v>Language-Designated-Category 1</v>
      </c>
      <c r="B14" t="s">
        <v>75</v>
      </c>
      <c r="C14">
        <v>61050</v>
      </c>
      <c r="D14" t="s">
        <v>63</v>
      </c>
      <c r="E14" s="1">
        <v>42370</v>
      </c>
      <c r="G14" t="s">
        <v>23</v>
      </c>
      <c r="H14" t="s">
        <v>39</v>
      </c>
      <c r="I14" t="s">
        <v>20</v>
      </c>
      <c r="J14" t="s">
        <v>21</v>
      </c>
      <c r="K14">
        <v>0</v>
      </c>
      <c r="L14">
        <v>3.5000000000000001E-3</v>
      </c>
      <c r="M14">
        <v>3.5000000000000001E-3</v>
      </c>
      <c r="N14">
        <v>3.5000000000000001E-3</v>
      </c>
      <c r="O14">
        <v>0</v>
      </c>
      <c r="P14">
        <v>0</v>
      </c>
      <c r="Q14">
        <v>0</v>
      </c>
      <c r="R14">
        <v>0</v>
      </c>
    </row>
    <row r="15" spans="1:18" x14ac:dyDescent="0.25">
      <c r="A15" s="22" t="str">
        <f t="shared" si="0"/>
        <v>Language-Designated-Category 2</v>
      </c>
      <c r="B15" t="s">
        <v>76</v>
      </c>
      <c r="C15">
        <v>61050</v>
      </c>
      <c r="D15" t="s">
        <v>63</v>
      </c>
      <c r="E15" s="1">
        <v>42370</v>
      </c>
      <c r="G15" t="s">
        <v>23</v>
      </c>
      <c r="H15" t="s">
        <v>39</v>
      </c>
      <c r="I15" t="s">
        <v>29</v>
      </c>
      <c r="J15" t="s">
        <v>21</v>
      </c>
      <c r="K15">
        <v>0</v>
      </c>
      <c r="L15">
        <v>3.5000000000000001E-3</v>
      </c>
      <c r="M15">
        <v>3.5000000000000001E-3</v>
      </c>
      <c r="N15">
        <v>3.5000000000000001E-3</v>
      </c>
      <c r="O15">
        <v>0</v>
      </c>
      <c r="P15">
        <v>0</v>
      </c>
      <c r="Q15">
        <v>0</v>
      </c>
      <c r="R15">
        <v>0</v>
      </c>
    </row>
    <row r="16" spans="1:18" x14ac:dyDescent="0.25">
      <c r="A16" s="22" t="str">
        <f t="shared" si="0"/>
        <v>Language-Designated-Category 3</v>
      </c>
      <c r="B16" t="s">
        <v>77</v>
      </c>
      <c r="C16">
        <v>61050</v>
      </c>
      <c r="D16" t="s">
        <v>63</v>
      </c>
      <c r="E16" s="1">
        <v>42370</v>
      </c>
      <c r="G16" t="s">
        <v>23</v>
      </c>
      <c r="H16" t="s">
        <v>39</v>
      </c>
      <c r="I16" t="s">
        <v>31</v>
      </c>
      <c r="J16" t="s">
        <v>21</v>
      </c>
      <c r="K16">
        <v>3.5000000000000001E-3</v>
      </c>
      <c r="L16">
        <v>0.01</v>
      </c>
      <c r="M16">
        <v>0.01</v>
      </c>
      <c r="N16">
        <v>0.01</v>
      </c>
      <c r="O16">
        <v>0</v>
      </c>
      <c r="P16">
        <v>0</v>
      </c>
      <c r="Q16">
        <v>0</v>
      </c>
      <c r="R16">
        <v>0</v>
      </c>
    </row>
    <row r="17" spans="1:18" x14ac:dyDescent="0.25">
      <c r="A17" s="22" t="str">
        <f t="shared" si="0"/>
        <v>Language-Interm Designated-Category 1</v>
      </c>
      <c r="B17" t="s">
        <v>78</v>
      </c>
      <c r="C17">
        <v>61025</v>
      </c>
      <c r="D17" t="s">
        <v>63</v>
      </c>
      <c r="E17" s="1">
        <v>42370</v>
      </c>
      <c r="G17" t="s">
        <v>25</v>
      </c>
      <c r="H17" t="s">
        <v>39</v>
      </c>
      <c r="I17" t="s">
        <v>20</v>
      </c>
      <c r="J17" t="s">
        <v>21</v>
      </c>
      <c r="K17">
        <v>0</v>
      </c>
      <c r="L17">
        <v>3.5000000000000001E-3</v>
      </c>
      <c r="M17">
        <v>3.5000000000000001E-3</v>
      </c>
      <c r="N17">
        <v>3.5000000000000001E-3</v>
      </c>
      <c r="O17">
        <v>0</v>
      </c>
      <c r="P17">
        <v>0</v>
      </c>
      <c r="Q17">
        <v>0</v>
      </c>
      <c r="R17">
        <v>0</v>
      </c>
    </row>
    <row r="18" spans="1:18" x14ac:dyDescent="0.25">
      <c r="A18" s="22" t="str">
        <f t="shared" si="0"/>
        <v>Language-Interm Designated-Category 2</v>
      </c>
      <c r="B18" t="s">
        <v>79</v>
      </c>
      <c r="C18">
        <v>61025</v>
      </c>
      <c r="D18" t="s">
        <v>63</v>
      </c>
      <c r="E18" s="1">
        <v>42370</v>
      </c>
      <c r="G18" t="s">
        <v>25</v>
      </c>
      <c r="H18" t="s">
        <v>39</v>
      </c>
      <c r="I18" t="s">
        <v>29</v>
      </c>
      <c r="J18" t="s">
        <v>21</v>
      </c>
      <c r="K18">
        <v>0</v>
      </c>
      <c r="L18">
        <v>3.5000000000000001E-3</v>
      </c>
      <c r="M18">
        <v>3.5000000000000001E-3</v>
      </c>
      <c r="N18">
        <v>3.5000000000000001E-3</v>
      </c>
      <c r="O18">
        <v>0</v>
      </c>
      <c r="P18">
        <v>0</v>
      </c>
      <c r="Q18">
        <v>0</v>
      </c>
      <c r="R18">
        <v>0</v>
      </c>
    </row>
    <row r="19" spans="1:18" x14ac:dyDescent="0.25">
      <c r="A19" s="22" t="str">
        <f t="shared" si="0"/>
        <v>Language-Interm Designated-Category 3</v>
      </c>
      <c r="B19" t="s">
        <v>80</v>
      </c>
      <c r="C19">
        <v>61025</v>
      </c>
      <c r="D19" t="s">
        <v>63</v>
      </c>
      <c r="E19" s="1">
        <v>42370</v>
      </c>
      <c r="G19" t="s">
        <v>25</v>
      </c>
      <c r="H19" t="s">
        <v>39</v>
      </c>
      <c r="I19" t="s">
        <v>31</v>
      </c>
      <c r="J19" t="s">
        <v>21</v>
      </c>
      <c r="K19">
        <v>3.5000000000000001E-3</v>
      </c>
      <c r="L19">
        <v>0.01</v>
      </c>
      <c r="M19">
        <v>0.01</v>
      </c>
      <c r="N19">
        <v>0.01</v>
      </c>
      <c r="O19">
        <v>0</v>
      </c>
      <c r="P19">
        <v>0</v>
      </c>
      <c r="Q19">
        <v>0</v>
      </c>
      <c r="R19">
        <v>0</v>
      </c>
    </row>
    <row r="20" spans="1:18" hidden="1" x14ac:dyDescent="0.25">
      <c r="A20" s="22" t="str">
        <f t="shared" si="0"/>
        <v>Post Program Payment-Designated-Category 1</v>
      </c>
      <c r="B20" t="s">
        <v>81</v>
      </c>
      <c r="C20">
        <v>61050</v>
      </c>
      <c r="D20" t="s">
        <v>63</v>
      </c>
      <c r="E20" s="1">
        <v>42370</v>
      </c>
      <c r="G20" t="s">
        <v>23</v>
      </c>
      <c r="H20" t="s">
        <v>46</v>
      </c>
      <c r="I20" t="s">
        <v>20</v>
      </c>
      <c r="J20" t="s">
        <v>21</v>
      </c>
      <c r="K20">
        <v>0</v>
      </c>
      <c r="L20">
        <v>0</v>
      </c>
      <c r="M20">
        <v>0</v>
      </c>
      <c r="N20">
        <v>0</v>
      </c>
      <c r="O20">
        <v>0</v>
      </c>
      <c r="P20">
        <v>10</v>
      </c>
      <c r="Q20">
        <v>10</v>
      </c>
      <c r="R20">
        <v>10</v>
      </c>
    </row>
    <row r="21" spans="1:18" hidden="1" x14ac:dyDescent="0.25">
      <c r="A21" s="22" t="str">
        <f t="shared" si="0"/>
        <v>Post Program Payment-Designated-Category 2</v>
      </c>
      <c r="B21" t="s">
        <v>82</v>
      </c>
      <c r="C21">
        <v>61050</v>
      </c>
      <c r="D21" t="s">
        <v>63</v>
      </c>
      <c r="E21" s="1">
        <v>42370</v>
      </c>
      <c r="G21" t="s">
        <v>23</v>
      </c>
      <c r="H21" t="s">
        <v>46</v>
      </c>
      <c r="I21" t="s">
        <v>29</v>
      </c>
      <c r="J21" t="s">
        <v>21</v>
      </c>
      <c r="K21">
        <v>0</v>
      </c>
      <c r="L21">
        <v>0</v>
      </c>
      <c r="M21">
        <v>0</v>
      </c>
      <c r="N21">
        <v>0</v>
      </c>
      <c r="O21">
        <v>0</v>
      </c>
      <c r="P21">
        <v>10</v>
      </c>
      <c r="Q21">
        <v>10</v>
      </c>
      <c r="R21">
        <v>10</v>
      </c>
    </row>
    <row r="22" spans="1:18" hidden="1" x14ac:dyDescent="0.25">
      <c r="A22" s="22" t="str">
        <f t="shared" si="0"/>
        <v>Post Program Payment-Designated-Category 3</v>
      </c>
      <c r="B22" t="s">
        <v>83</v>
      </c>
      <c r="C22">
        <v>61050</v>
      </c>
      <c r="D22" t="s">
        <v>63</v>
      </c>
      <c r="E22" s="1">
        <v>42370</v>
      </c>
      <c r="G22" t="s">
        <v>23</v>
      </c>
      <c r="H22" t="s">
        <v>46</v>
      </c>
      <c r="I22" t="s">
        <v>31</v>
      </c>
      <c r="J22" t="s">
        <v>21</v>
      </c>
      <c r="K22">
        <v>0</v>
      </c>
      <c r="L22">
        <v>0</v>
      </c>
      <c r="M22">
        <v>0</v>
      </c>
      <c r="N22">
        <v>0</v>
      </c>
      <c r="O22">
        <v>10</v>
      </c>
      <c r="P22">
        <v>10</v>
      </c>
      <c r="Q22">
        <v>10</v>
      </c>
      <c r="R22">
        <v>10</v>
      </c>
    </row>
    <row r="23" spans="1:18" hidden="1" x14ac:dyDescent="0.25">
      <c r="A23" s="22" t="str">
        <f t="shared" si="0"/>
        <v>Post Program Payment-Interm Designated-Category 1</v>
      </c>
      <c r="B23" t="s">
        <v>84</v>
      </c>
      <c r="C23">
        <v>61025</v>
      </c>
      <c r="D23" t="s">
        <v>63</v>
      </c>
      <c r="E23" s="1">
        <v>42370</v>
      </c>
      <c r="G23" t="s">
        <v>25</v>
      </c>
      <c r="H23" t="s">
        <v>46</v>
      </c>
      <c r="I23" t="s">
        <v>20</v>
      </c>
      <c r="J23" t="s">
        <v>21</v>
      </c>
      <c r="K23">
        <v>0</v>
      </c>
      <c r="L23">
        <v>0</v>
      </c>
      <c r="M23">
        <v>0</v>
      </c>
      <c r="N23">
        <v>0</v>
      </c>
      <c r="O23">
        <v>0</v>
      </c>
      <c r="P23">
        <v>10</v>
      </c>
      <c r="Q23">
        <v>10</v>
      </c>
      <c r="R23">
        <v>10</v>
      </c>
    </row>
    <row r="24" spans="1:18" hidden="1" x14ac:dyDescent="0.25">
      <c r="A24" s="22" t="str">
        <f t="shared" si="0"/>
        <v>Post Program Payment-Interm Designated-Category 2</v>
      </c>
      <c r="B24" t="s">
        <v>85</v>
      </c>
      <c r="C24">
        <v>61025</v>
      </c>
      <c r="D24" t="s">
        <v>63</v>
      </c>
      <c r="E24" s="1">
        <v>42370</v>
      </c>
      <c r="G24" t="s">
        <v>25</v>
      </c>
      <c r="H24" t="s">
        <v>46</v>
      </c>
      <c r="I24" t="s">
        <v>29</v>
      </c>
      <c r="J24" t="s">
        <v>21</v>
      </c>
      <c r="K24">
        <v>0</v>
      </c>
      <c r="L24">
        <v>0</v>
      </c>
      <c r="M24">
        <v>0</v>
      </c>
      <c r="N24">
        <v>0</v>
      </c>
      <c r="O24">
        <v>0</v>
      </c>
      <c r="P24">
        <v>10</v>
      </c>
      <c r="Q24">
        <v>10</v>
      </c>
      <c r="R24">
        <v>10</v>
      </c>
    </row>
    <row r="25" spans="1:18" hidden="1" x14ac:dyDescent="0.25">
      <c r="A25" s="22" t="str">
        <f t="shared" si="0"/>
        <v>Post Program Payment-Interm Designated-Category 3</v>
      </c>
      <c r="B25" t="s">
        <v>86</v>
      </c>
      <c r="C25">
        <v>61025</v>
      </c>
      <c r="D25" t="s">
        <v>63</v>
      </c>
      <c r="E25" s="1">
        <v>42370</v>
      </c>
      <c r="G25" t="s">
        <v>25</v>
      </c>
      <c r="H25" t="s">
        <v>46</v>
      </c>
      <c r="I25" t="s">
        <v>31</v>
      </c>
      <c r="J25" t="s">
        <v>21</v>
      </c>
      <c r="K25">
        <v>0</v>
      </c>
      <c r="L25">
        <v>0</v>
      </c>
      <c r="M25">
        <v>0</v>
      </c>
      <c r="N25">
        <v>0</v>
      </c>
      <c r="O25">
        <v>10</v>
      </c>
      <c r="P25">
        <v>10</v>
      </c>
      <c r="Q25">
        <v>10</v>
      </c>
      <c r="R25">
        <v>10</v>
      </c>
    </row>
    <row r="26" spans="1:18" x14ac:dyDescent="0.25">
      <c r="A26" s="22" t="str">
        <f t="shared" si="0"/>
        <v>Regulatory Body-Registered-Category 1</v>
      </c>
      <c r="B26" t="s">
        <v>87</v>
      </c>
      <c r="C26">
        <v>61000</v>
      </c>
      <c r="D26" t="s">
        <v>63</v>
      </c>
      <c r="E26" s="1">
        <v>42370</v>
      </c>
      <c r="G26" t="s">
        <v>19</v>
      </c>
      <c r="H26" t="s">
        <v>53</v>
      </c>
      <c r="I26" t="s">
        <v>20</v>
      </c>
      <c r="J26" t="s">
        <v>21</v>
      </c>
      <c r="K26">
        <v>0</v>
      </c>
      <c r="L26">
        <v>3.5000000000000001E-3</v>
      </c>
      <c r="M26">
        <v>3.5000000000000001E-3</v>
      </c>
      <c r="N26">
        <v>3.5000000000000001E-3</v>
      </c>
      <c r="O26">
        <v>0</v>
      </c>
      <c r="P26">
        <v>0</v>
      </c>
      <c r="Q26">
        <v>0</v>
      </c>
      <c r="R26">
        <v>0</v>
      </c>
    </row>
    <row r="27" spans="1:18" x14ac:dyDescent="0.25">
      <c r="A27" s="22" t="str">
        <f t="shared" si="0"/>
        <v>Regulatory Body-Registered-Category 2</v>
      </c>
      <c r="B27" t="s">
        <v>88</v>
      </c>
      <c r="C27">
        <v>61000</v>
      </c>
      <c r="D27" t="s">
        <v>63</v>
      </c>
      <c r="E27" s="1">
        <v>42370</v>
      </c>
      <c r="G27" t="s">
        <v>19</v>
      </c>
      <c r="H27" t="s">
        <v>53</v>
      </c>
      <c r="I27" t="s">
        <v>29</v>
      </c>
      <c r="J27" t="s">
        <v>21</v>
      </c>
      <c r="K27">
        <v>0</v>
      </c>
      <c r="L27">
        <v>3.5000000000000001E-3</v>
      </c>
      <c r="M27">
        <v>3.5000000000000001E-3</v>
      </c>
      <c r="N27">
        <v>3.5000000000000001E-3</v>
      </c>
      <c r="O27">
        <v>0</v>
      </c>
      <c r="P27">
        <v>0</v>
      </c>
      <c r="Q27">
        <v>0</v>
      </c>
      <c r="R27">
        <v>0</v>
      </c>
    </row>
    <row r="28" spans="1:18" x14ac:dyDescent="0.25">
      <c r="A28" s="22" t="str">
        <f t="shared" si="0"/>
        <v>Regulatory Body-Registered-Category 3</v>
      </c>
      <c r="B28" t="s">
        <v>89</v>
      </c>
      <c r="C28">
        <v>61000</v>
      </c>
      <c r="D28" t="s">
        <v>63</v>
      </c>
      <c r="E28" s="1">
        <v>42370</v>
      </c>
      <c r="G28" t="s">
        <v>19</v>
      </c>
      <c r="H28" t="s">
        <v>53</v>
      </c>
      <c r="I28" t="s">
        <v>31</v>
      </c>
      <c r="J28" t="s">
        <v>21</v>
      </c>
      <c r="K28">
        <v>3.5000000000000001E-3</v>
      </c>
      <c r="L28">
        <v>0.01</v>
      </c>
      <c r="M28">
        <v>0.01</v>
      </c>
      <c r="N28">
        <v>0.01</v>
      </c>
      <c r="O28">
        <v>0</v>
      </c>
      <c r="P28">
        <v>0</v>
      </c>
      <c r="Q28">
        <v>0</v>
      </c>
      <c r="R28">
        <v>0</v>
      </c>
    </row>
    <row r="29" spans="1:18" x14ac:dyDescent="0.25">
      <c r="A29" s="22" t="str">
        <f t="shared" si="0"/>
        <v>Regulatory Body-Designated-Category 1</v>
      </c>
      <c r="B29" t="s">
        <v>90</v>
      </c>
      <c r="C29">
        <v>61050</v>
      </c>
      <c r="D29" t="s">
        <v>63</v>
      </c>
      <c r="E29" s="1">
        <v>42370</v>
      </c>
      <c r="G29" t="s">
        <v>23</v>
      </c>
      <c r="H29" t="s">
        <v>53</v>
      </c>
      <c r="I29" t="s">
        <v>20</v>
      </c>
      <c r="J29" t="s">
        <v>21</v>
      </c>
      <c r="K29">
        <v>0</v>
      </c>
      <c r="L29">
        <v>3.5000000000000001E-3</v>
      </c>
      <c r="M29">
        <v>3.5000000000000001E-3</v>
      </c>
      <c r="N29">
        <v>3.5000000000000001E-3</v>
      </c>
      <c r="O29">
        <v>0</v>
      </c>
      <c r="P29">
        <v>0</v>
      </c>
      <c r="Q29">
        <v>0</v>
      </c>
      <c r="R29">
        <v>0</v>
      </c>
    </row>
    <row r="30" spans="1:18" x14ac:dyDescent="0.25">
      <c r="A30" s="22" t="str">
        <f t="shared" si="0"/>
        <v>Regulatory Body-Designated-Category 2</v>
      </c>
      <c r="B30" t="s">
        <v>91</v>
      </c>
      <c r="C30">
        <v>61050</v>
      </c>
      <c r="D30" t="s">
        <v>63</v>
      </c>
      <c r="E30" s="1">
        <v>42370</v>
      </c>
      <c r="G30" t="s">
        <v>23</v>
      </c>
      <c r="H30" t="s">
        <v>53</v>
      </c>
      <c r="I30" t="s">
        <v>29</v>
      </c>
      <c r="J30" t="s">
        <v>21</v>
      </c>
      <c r="K30">
        <v>0</v>
      </c>
      <c r="L30">
        <v>3.5000000000000001E-3</v>
      </c>
      <c r="M30">
        <v>3.5000000000000001E-3</v>
      </c>
      <c r="N30">
        <v>3.5000000000000001E-3</v>
      </c>
      <c r="O30">
        <v>0</v>
      </c>
      <c r="P30">
        <v>0</v>
      </c>
      <c r="Q30">
        <v>0</v>
      </c>
      <c r="R30">
        <v>0</v>
      </c>
    </row>
    <row r="31" spans="1:18" x14ac:dyDescent="0.25">
      <c r="A31" s="22" t="str">
        <f t="shared" si="0"/>
        <v>Regulatory Body-Designated-Category 3</v>
      </c>
      <c r="B31" t="s">
        <v>92</v>
      </c>
      <c r="C31">
        <v>61050</v>
      </c>
      <c r="D31" t="s">
        <v>63</v>
      </c>
      <c r="E31" s="1">
        <v>42370</v>
      </c>
      <c r="G31" t="s">
        <v>23</v>
      </c>
      <c r="H31" t="s">
        <v>53</v>
      </c>
      <c r="I31" t="s">
        <v>31</v>
      </c>
      <c r="J31" t="s">
        <v>21</v>
      </c>
      <c r="K31">
        <v>3.5000000000000001E-3</v>
      </c>
      <c r="L31">
        <v>0.01</v>
      </c>
      <c r="M31">
        <v>0.01</v>
      </c>
      <c r="N31">
        <v>0.01</v>
      </c>
      <c r="O31">
        <v>0</v>
      </c>
      <c r="P31">
        <v>0</v>
      </c>
      <c r="Q31">
        <v>0</v>
      </c>
      <c r="R31">
        <v>0</v>
      </c>
    </row>
    <row r="32" spans="1:18" x14ac:dyDescent="0.25">
      <c r="A32" s="22" t="str">
        <f t="shared" si="0"/>
        <v>Regulatory Body-Interm Designated-Category 1</v>
      </c>
      <c r="B32" t="s">
        <v>93</v>
      </c>
      <c r="C32">
        <v>61025</v>
      </c>
      <c r="D32" t="s">
        <v>63</v>
      </c>
      <c r="E32" s="1">
        <v>42370</v>
      </c>
      <c r="G32" t="s">
        <v>25</v>
      </c>
      <c r="H32" t="s">
        <v>53</v>
      </c>
      <c r="I32" t="s">
        <v>20</v>
      </c>
      <c r="J32" t="s">
        <v>21</v>
      </c>
      <c r="K32">
        <v>0</v>
      </c>
      <c r="L32">
        <v>3.5000000000000001E-3</v>
      </c>
      <c r="M32">
        <v>3.5000000000000001E-3</v>
      </c>
      <c r="N32">
        <v>3.5000000000000001E-3</v>
      </c>
      <c r="O32">
        <v>0</v>
      </c>
      <c r="P32">
        <v>0</v>
      </c>
      <c r="Q32">
        <v>0</v>
      </c>
      <c r="R32">
        <v>0</v>
      </c>
    </row>
    <row r="33" spans="1:18" x14ac:dyDescent="0.25">
      <c r="A33" s="22" t="str">
        <f t="shared" si="0"/>
        <v>Regulatory Body-Interm Designated-Category 2</v>
      </c>
      <c r="B33" t="s">
        <v>94</v>
      </c>
      <c r="C33">
        <v>61025</v>
      </c>
      <c r="D33" t="s">
        <v>63</v>
      </c>
      <c r="E33" s="1">
        <v>42370</v>
      </c>
      <c r="G33" t="s">
        <v>25</v>
      </c>
      <c r="H33" t="s">
        <v>53</v>
      </c>
      <c r="I33" t="s">
        <v>29</v>
      </c>
      <c r="J33" t="s">
        <v>21</v>
      </c>
      <c r="K33">
        <v>0</v>
      </c>
      <c r="L33">
        <v>3.5000000000000001E-3</v>
      </c>
      <c r="M33">
        <v>3.5000000000000001E-3</v>
      </c>
      <c r="N33">
        <v>3.5000000000000001E-3</v>
      </c>
      <c r="O33">
        <v>0</v>
      </c>
      <c r="P33">
        <v>0</v>
      </c>
      <c r="Q33">
        <v>0</v>
      </c>
      <c r="R33">
        <v>0</v>
      </c>
    </row>
    <row r="34" spans="1:18" x14ac:dyDescent="0.25">
      <c r="A34" s="22" t="str">
        <f t="shared" si="0"/>
        <v>Regulatory Body-Interm Designated-Category 3</v>
      </c>
      <c r="B34" t="s">
        <v>95</v>
      </c>
      <c r="C34">
        <v>61025</v>
      </c>
      <c r="D34" t="s">
        <v>63</v>
      </c>
      <c r="E34" s="1">
        <v>42370</v>
      </c>
      <c r="G34" t="s">
        <v>25</v>
      </c>
      <c r="H34" t="s">
        <v>53</v>
      </c>
      <c r="I34" t="s">
        <v>31</v>
      </c>
      <c r="J34" t="s">
        <v>21</v>
      </c>
      <c r="K34">
        <v>3.5000000000000001E-3</v>
      </c>
      <c r="L34">
        <v>0.01</v>
      </c>
      <c r="M34">
        <v>0.01</v>
      </c>
      <c r="N34">
        <v>0.01</v>
      </c>
      <c r="O34">
        <v>0</v>
      </c>
      <c r="P34">
        <v>0</v>
      </c>
      <c r="Q34">
        <v>0</v>
      </c>
      <c r="R34">
        <v>0</v>
      </c>
    </row>
  </sheetData>
  <autoFilter ref="B1:R34" xr:uid="{F6625114-12C0-4785-8F8D-8BD60B9228C5}">
    <filterColumn colId="6">
      <filters>
        <filter val="Language"/>
        <filter val="Regulatory Body"/>
      </filters>
    </filterColumn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99C65-3713-4470-AC75-F310834B821C}">
  <dimension ref="A1:M34"/>
  <sheetViews>
    <sheetView workbookViewId="0">
      <selection activeCell="B43" sqref="B43"/>
    </sheetView>
  </sheetViews>
  <sheetFormatPr defaultRowHeight="15" x14ac:dyDescent="0.25"/>
  <cols>
    <col min="1" max="1" width="12.28515625" bestFit="1" customWidth="1"/>
    <col min="2" max="2" width="14.5703125" bestFit="1" customWidth="1"/>
    <col min="3" max="3" width="18.42578125" bestFit="1" customWidth="1"/>
    <col min="5" max="5" width="22" bestFit="1" customWidth="1"/>
    <col min="6" max="6" width="22.42578125" bestFit="1" customWidth="1"/>
    <col min="7" max="7" width="12.42578125" bestFit="1" customWidth="1"/>
    <col min="8" max="8" width="8.7109375" customWidth="1"/>
  </cols>
  <sheetData>
    <row r="1" spans="1:13" x14ac:dyDescent="0.25">
      <c r="A1" t="s">
        <v>0</v>
      </c>
      <c r="B1" t="s">
        <v>1</v>
      </c>
      <c r="C1" t="s">
        <v>96</v>
      </c>
      <c r="D1" t="s">
        <v>97</v>
      </c>
      <c r="E1" t="s">
        <v>98</v>
      </c>
      <c r="F1" t="s">
        <v>99</v>
      </c>
      <c r="G1" t="s">
        <v>100</v>
      </c>
      <c r="H1" t="s">
        <v>101</v>
      </c>
      <c r="I1" t="s">
        <v>8</v>
      </c>
      <c r="J1" t="s">
        <v>5</v>
      </c>
    </row>
    <row r="2" spans="1:13" x14ac:dyDescent="0.25">
      <c r="A2" t="s">
        <v>102</v>
      </c>
      <c r="B2">
        <v>60825</v>
      </c>
      <c r="C2" s="1">
        <v>41183</v>
      </c>
      <c r="E2" s="2">
        <v>-999999999</v>
      </c>
      <c r="F2" s="2">
        <v>24999</v>
      </c>
      <c r="G2">
        <v>366.96</v>
      </c>
      <c r="H2">
        <v>30.58</v>
      </c>
      <c r="I2" t="s">
        <v>21</v>
      </c>
      <c r="J2" t="s">
        <v>25</v>
      </c>
      <c r="L2">
        <v>33</v>
      </c>
      <c r="M2">
        <f>L2+G2</f>
        <v>399.96</v>
      </c>
    </row>
    <row r="3" spans="1:13" x14ac:dyDescent="0.25">
      <c r="A3" t="s">
        <v>103</v>
      </c>
      <c r="B3">
        <v>60825</v>
      </c>
      <c r="C3" s="1">
        <v>41183</v>
      </c>
      <c r="E3" s="2">
        <v>25000</v>
      </c>
      <c r="F3" s="2">
        <v>49999</v>
      </c>
      <c r="G3">
        <v>917.04</v>
      </c>
      <c r="H3">
        <v>76.42</v>
      </c>
      <c r="I3" t="s">
        <v>21</v>
      </c>
      <c r="J3" t="s">
        <v>25</v>
      </c>
      <c r="L3">
        <v>83</v>
      </c>
      <c r="M3">
        <f t="shared" ref="M3:M13" si="0">L3+G3</f>
        <v>1000.04</v>
      </c>
    </row>
    <row r="4" spans="1:13" x14ac:dyDescent="0.25">
      <c r="A4" t="s">
        <v>104</v>
      </c>
      <c r="B4">
        <v>60825</v>
      </c>
      <c r="C4" s="1">
        <v>41183</v>
      </c>
      <c r="E4" s="2">
        <v>50000</v>
      </c>
      <c r="F4" s="2">
        <v>99999</v>
      </c>
      <c r="G4" s="2">
        <v>1467</v>
      </c>
      <c r="H4">
        <v>122.25</v>
      </c>
      <c r="I4" t="s">
        <v>21</v>
      </c>
      <c r="J4" t="s">
        <v>25</v>
      </c>
      <c r="L4">
        <v>132</v>
      </c>
      <c r="M4">
        <f t="shared" si="0"/>
        <v>1599</v>
      </c>
    </row>
    <row r="5" spans="1:13" x14ac:dyDescent="0.25">
      <c r="A5" t="s">
        <v>105</v>
      </c>
      <c r="B5">
        <v>60825</v>
      </c>
      <c r="C5" s="1">
        <v>41183</v>
      </c>
      <c r="E5" s="2">
        <v>100000</v>
      </c>
      <c r="F5" s="2">
        <v>349999</v>
      </c>
      <c r="G5" s="2">
        <v>2199.96</v>
      </c>
      <c r="H5">
        <v>183.33</v>
      </c>
      <c r="I5" t="s">
        <v>21</v>
      </c>
      <c r="J5" t="s">
        <v>25</v>
      </c>
      <c r="L5">
        <v>199</v>
      </c>
      <c r="M5">
        <f t="shared" si="0"/>
        <v>2398.96</v>
      </c>
    </row>
    <row r="6" spans="1:13" x14ac:dyDescent="0.25">
      <c r="A6" t="s">
        <v>106</v>
      </c>
      <c r="B6">
        <v>60825</v>
      </c>
      <c r="C6" s="1">
        <v>41183</v>
      </c>
      <c r="E6" s="2">
        <v>350000</v>
      </c>
      <c r="F6" s="2">
        <v>699999</v>
      </c>
      <c r="G6" s="2">
        <v>3483.96</v>
      </c>
      <c r="H6">
        <v>290.33</v>
      </c>
      <c r="I6" t="s">
        <v>21</v>
      </c>
      <c r="J6" t="s">
        <v>25</v>
      </c>
      <c r="L6">
        <v>315</v>
      </c>
      <c r="M6">
        <f t="shared" si="0"/>
        <v>3798.96</v>
      </c>
    </row>
    <row r="7" spans="1:13" x14ac:dyDescent="0.25">
      <c r="A7" t="s">
        <v>107</v>
      </c>
      <c r="B7">
        <v>60825</v>
      </c>
      <c r="C7" s="1">
        <v>41183</v>
      </c>
      <c r="E7" s="2">
        <v>700000</v>
      </c>
      <c r="F7" s="2">
        <v>999999</v>
      </c>
      <c r="G7" s="2">
        <v>4623.96</v>
      </c>
      <c r="H7">
        <v>385.33</v>
      </c>
      <c r="I7" t="s">
        <v>21</v>
      </c>
      <c r="J7" t="s">
        <v>25</v>
      </c>
      <c r="L7">
        <v>420</v>
      </c>
      <c r="M7">
        <f t="shared" si="0"/>
        <v>5043.96</v>
      </c>
    </row>
    <row r="8" spans="1:13" x14ac:dyDescent="0.25">
      <c r="A8" t="s">
        <v>108</v>
      </c>
      <c r="B8">
        <v>60825</v>
      </c>
      <c r="C8" s="1">
        <v>41183</v>
      </c>
      <c r="E8" s="2">
        <v>1000000</v>
      </c>
      <c r="F8" s="2">
        <v>2499999</v>
      </c>
      <c r="G8" s="2">
        <v>7059.96</v>
      </c>
      <c r="H8">
        <v>588.33000000000004</v>
      </c>
      <c r="I8" t="s">
        <v>21</v>
      </c>
      <c r="J8" t="s">
        <v>25</v>
      </c>
      <c r="L8">
        <v>639</v>
      </c>
      <c r="M8">
        <f t="shared" si="0"/>
        <v>7698.96</v>
      </c>
    </row>
    <row r="9" spans="1:13" x14ac:dyDescent="0.25">
      <c r="A9" t="s">
        <v>109</v>
      </c>
      <c r="B9">
        <v>60825</v>
      </c>
      <c r="C9" s="1">
        <v>41183</v>
      </c>
      <c r="E9" s="2">
        <v>2500000</v>
      </c>
      <c r="F9" s="2">
        <v>4999999</v>
      </c>
      <c r="G9" s="2">
        <v>9444.9599999999991</v>
      </c>
      <c r="H9">
        <v>787.08</v>
      </c>
      <c r="I9" t="s">
        <v>21</v>
      </c>
      <c r="J9" t="s">
        <v>25</v>
      </c>
      <c r="L9">
        <v>855</v>
      </c>
      <c r="M9">
        <f t="shared" si="0"/>
        <v>10299.959999999999</v>
      </c>
    </row>
    <row r="10" spans="1:13" x14ac:dyDescent="0.25">
      <c r="A10" t="s">
        <v>110</v>
      </c>
      <c r="B10">
        <v>60825</v>
      </c>
      <c r="C10" s="1">
        <v>41183</v>
      </c>
      <c r="E10" s="2">
        <v>5000000</v>
      </c>
      <c r="F10" s="2">
        <v>7499999</v>
      </c>
      <c r="G10" s="2">
        <v>11829</v>
      </c>
      <c r="H10">
        <v>985.75</v>
      </c>
      <c r="I10" t="s">
        <v>21</v>
      </c>
      <c r="J10" t="s">
        <v>25</v>
      </c>
      <c r="L10">
        <v>1071</v>
      </c>
      <c r="M10">
        <f t="shared" si="0"/>
        <v>12900</v>
      </c>
    </row>
    <row r="11" spans="1:13" x14ac:dyDescent="0.25">
      <c r="A11" t="s">
        <v>111</v>
      </c>
      <c r="B11">
        <v>60825</v>
      </c>
      <c r="C11" s="1">
        <v>41183</v>
      </c>
      <c r="E11" s="2">
        <v>7500000</v>
      </c>
      <c r="F11" s="2">
        <v>10000000</v>
      </c>
      <c r="G11" s="2">
        <v>14304.96</v>
      </c>
      <c r="H11" s="2">
        <v>1192.08</v>
      </c>
      <c r="I11" t="s">
        <v>21</v>
      </c>
      <c r="J11" t="s">
        <v>25</v>
      </c>
      <c r="L11">
        <v>1295</v>
      </c>
      <c r="M11">
        <f t="shared" si="0"/>
        <v>15599.96</v>
      </c>
    </row>
    <row r="12" spans="1:13" x14ac:dyDescent="0.25">
      <c r="A12" t="s">
        <v>112</v>
      </c>
      <c r="B12">
        <v>60825</v>
      </c>
      <c r="C12" s="1">
        <v>41183</v>
      </c>
      <c r="E12" s="2">
        <v>10000001</v>
      </c>
      <c r="F12" s="2">
        <v>100000000</v>
      </c>
      <c r="G12" s="2">
        <v>17423.04</v>
      </c>
      <c r="H12" s="2">
        <v>1451.92</v>
      </c>
      <c r="I12" t="s">
        <v>21</v>
      </c>
      <c r="J12" t="s">
        <v>25</v>
      </c>
      <c r="L12">
        <v>1577</v>
      </c>
      <c r="M12">
        <f t="shared" si="0"/>
        <v>19000.04</v>
      </c>
    </row>
    <row r="13" spans="1:13" x14ac:dyDescent="0.25">
      <c r="A13" t="s">
        <v>113</v>
      </c>
      <c r="B13">
        <v>60850</v>
      </c>
      <c r="C13" s="1">
        <v>41183</v>
      </c>
      <c r="E13" s="2">
        <v>-999999999</v>
      </c>
      <c r="F13" s="2">
        <v>24999</v>
      </c>
      <c r="G13">
        <v>366.96</v>
      </c>
      <c r="H13">
        <v>30.58</v>
      </c>
      <c r="I13" t="s">
        <v>21</v>
      </c>
      <c r="J13" t="s">
        <v>23</v>
      </c>
      <c r="L13">
        <v>33</v>
      </c>
      <c r="M13">
        <f t="shared" si="0"/>
        <v>399.96</v>
      </c>
    </row>
    <row r="14" spans="1:13" x14ac:dyDescent="0.25">
      <c r="A14" t="s">
        <v>114</v>
      </c>
      <c r="B14">
        <v>60850</v>
      </c>
      <c r="C14" s="1">
        <v>41183</v>
      </c>
      <c r="E14" s="2">
        <v>25000</v>
      </c>
      <c r="F14" s="2">
        <v>49999</v>
      </c>
      <c r="G14">
        <v>917.04</v>
      </c>
      <c r="H14">
        <v>76.42</v>
      </c>
      <c r="I14" t="s">
        <v>21</v>
      </c>
      <c r="J14" t="s">
        <v>23</v>
      </c>
      <c r="L14">
        <v>83</v>
      </c>
      <c r="M14">
        <f t="shared" ref="M14:M34" si="1">L14+G14</f>
        <v>1000.04</v>
      </c>
    </row>
    <row r="15" spans="1:13" x14ac:dyDescent="0.25">
      <c r="A15" t="s">
        <v>115</v>
      </c>
      <c r="B15">
        <v>60850</v>
      </c>
      <c r="C15" s="1">
        <v>41183</v>
      </c>
      <c r="E15" s="2">
        <v>50000</v>
      </c>
      <c r="F15" s="2">
        <v>99999</v>
      </c>
      <c r="G15" s="2">
        <v>1467</v>
      </c>
      <c r="H15">
        <v>122.25</v>
      </c>
      <c r="I15" t="s">
        <v>21</v>
      </c>
      <c r="J15" t="s">
        <v>23</v>
      </c>
      <c r="L15">
        <v>132</v>
      </c>
      <c r="M15">
        <f t="shared" si="1"/>
        <v>1599</v>
      </c>
    </row>
    <row r="16" spans="1:13" x14ac:dyDescent="0.25">
      <c r="A16" t="s">
        <v>116</v>
      </c>
      <c r="B16">
        <v>60850</v>
      </c>
      <c r="C16" s="1">
        <v>41183</v>
      </c>
      <c r="E16" s="2">
        <v>100000</v>
      </c>
      <c r="F16" s="2">
        <v>349999</v>
      </c>
      <c r="G16" s="2">
        <v>2199.96</v>
      </c>
      <c r="H16">
        <v>183.33</v>
      </c>
      <c r="I16" t="s">
        <v>21</v>
      </c>
      <c r="J16" t="s">
        <v>23</v>
      </c>
      <c r="L16">
        <v>199</v>
      </c>
      <c r="M16">
        <f t="shared" si="1"/>
        <v>2398.96</v>
      </c>
    </row>
    <row r="17" spans="1:13" x14ac:dyDescent="0.25">
      <c r="A17" t="s">
        <v>117</v>
      </c>
      <c r="B17">
        <v>60850</v>
      </c>
      <c r="C17" s="1">
        <v>41183</v>
      </c>
      <c r="E17" s="2">
        <v>350000</v>
      </c>
      <c r="F17" s="2">
        <v>699999</v>
      </c>
      <c r="G17" s="2">
        <v>3483.96</v>
      </c>
      <c r="H17">
        <v>290.33</v>
      </c>
      <c r="I17" t="s">
        <v>21</v>
      </c>
      <c r="J17" t="s">
        <v>23</v>
      </c>
      <c r="L17">
        <v>315</v>
      </c>
      <c r="M17">
        <f t="shared" si="1"/>
        <v>3798.96</v>
      </c>
    </row>
    <row r="18" spans="1:13" x14ac:dyDescent="0.25">
      <c r="A18" t="s">
        <v>118</v>
      </c>
      <c r="B18">
        <v>60850</v>
      </c>
      <c r="C18" s="1">
        <v>41183</v>
      </c>
      <c r="E18" s="2">
        <v>700000</v>
      </c>
      <c r="F18" s="2">
        <v>999999</v>
      </c>
      <c r="G18" s="2">
        <v>4623.96</v>
      </c>
      <c r="H18">
        <v>385.33</v>
      </c>
      <c r="I18" t="s">
        <v>21</v>
      </c>
      <c r="J18" t="s">
        <v>23</v>
      </c>
      <c r="L18">
        <v>420</v>
      </c>
      <c r="M18">
        <f t="shared" si="1"/>
        <v>5043.96</v>
      </c>
    </row>
    <row r="19" spans="1:13" x14ac:dyDescent="0.25">
      <c r="A19" t="s">
        <v>119</v>
      </c>
      <c r="B19">
        <v>60850</v>
      </c>
      <c r="C19" s="1">
        <v>41183</v>
      </c>
      <c r="E19" s="2">
        <v>1000000</v>
      </c>
      <c r="F19" s="2">
        <v>2499999</v>
      </c>
      <c r="G19" s="2">
        <v>7059.96</v>
      </c>
      <c r="H19">
        <v>588.33000000000004</v>
      </c>
      <c r="I19" t="s">
        <v>21</v>
      </c>
      <c r="J19" t="s">
        <v>23</v>
      </c>
      <c r="L19">
        <v>639</v>
      </c>
      <c r="M19">
        <f t="shared" si="1"/>
        <v>7698.96</v>
      </c>
    </row>
    <row r="20" spans="1:13" x14ac:dyDescent="0.25">
      <c r="A20" t="s">
        <v>120</v>
      </c>
      <c r="B20">
        <v>60850</v>
      </c>
      <c r="C20" s="1">
        <v>41183</v>
      </c>
      <c r="E20" s="2">
        <v>2500000</v>
      </c>
      <c r="F20" s="2">
        <v>4999999</v>
      </c>
      <c r="G20" s="2">
        <v>9444.9599999999991</v>
      </c>
      <c r="H20">
        <v>787.08</v>
      </c>
      <c r="I20" t="s">
        <v>21</v>
      </c>
      <c r="J20" t="s">
        <v>23</v>
      </c>
      <c r="L20">
        <v>855</v>
      </c>
      <c r="M20">
        <f t="shared" si="1"/>
        <v>10299.959999999999</v>
      </c>
    </row>
    <row r="21" spans="1:13" x14ac:dyDescent="0.25">
      <c r="A21" t="s">
        <v>121</v>
      </c>
      <c r="B21">
        <v>60850</v>
      </c>
      <c r="C21" s="1">
        <v>41183</v>
      </c>
      <c r="E21" s="2">
        <v>5000000</v>
      </c>
      <c r="F21" s="2">
        <v>7499999</v>
      </c>
      <c r="G21" s="2">
        <v>11829</v>
      </c>
      <c r="H21">
        <v>985.75</v>
      </c>
      <c r="I21" t="s">
        <v>21</v>
      </c>
      <c r="J21" t="s">
        <v>23</v>
      </c>
      <c r="L21">
        <v>1071</v>
      </c>
      <c r="M21">
        <f t="shared" si="1"/>
        <v>12900</v>
      </c>
    </row>
    <row r="22" spans="1:13" x14ac:dyDescent="0.25">
      <c r="A22" t="s">
        <v>122</v>
      </c>
      <c r="B22">
        <v>60850</v>
      </c>
      <c r="C22" s="1">
        <v>41183</v>
      </c>
      <c r="E22" s="2">
        <v>7500000</v>
      </c>
      <c r="F22" s="2">
        <v>10000000</v>
      </c>
      <c r="G22" s="2">
        <v>14304.96</v>
      </c>
      <c r="H22" s="2">
        <v>1192.08</v>
      </c>
      <c r="I22" t="s">
        <v>21</v>
      </c>
      <c r="J22" t="s">
        <v>23</v>
      </c>
      <c r="L22">
        <v>1295</v>
      </c>
      <c r="M22">
        <f t="shared" si="1"/>
        <v>15599.96</v>
      </c>
    </row>
    <row r="23" spans="1:13" x14ac:dyDescent="0.25">
      <c r="A23" t="s">
        <v>123</v>
      </c>
      <c r="B23">
        <v>60850</v>
      </c>
      <c r="C23" s="1">
        <v>41183</v>
      </c>
      <c r="E23" s="2">
        <v>10000001</v>
      </c>
      <c r="F23" s="2">
        <v>100000000</v>
      </c>
      <c r="G23" s="2">
        <v>17423.04</v>
      </c>
      <c r="H23" s="2">
        <v>1451.92</v>
      </c>
      <c r="I23" t="s">
        <v>21</v>
      </c>
      <c r="J23" t="s">
        <v>23</v>
      </c>
      <c r="L23">
        <v>1577</v>
      </c>
      <c r="M23">
        <f t="shared" si="1"/>
        <v>19000.04</v>
      </c>
    </row>
    <row r="24" spans="1:13" x14ac:dyDescent="0.25">
      <c r="A24" t="s">
        <v>124</v>
      </c>
      <c r="B24">
        <v>60800</v>
      </c>
      <c r="C24" s="1">
        <v>41183</v>
      </c>
      <c r="E24" s="2">
        <v>-999999999</v>
      </c>
      <c r="F24" s="2">
        <v>24999</v>
      </c>
      <c r="G24">
        <v>366.96</v>
      </c>
      <c r="H24">
        <v>30.58</v>
      </c>
      <c r="I24" t="s">
        <v>125</v>
      </c>
      <c r="J24" t="s">
        <v>19</v>
      </c>
      <c r="L24">
        <v>33</v>
      </c>
      <c r="M24">
        <f t="shared" si="1"/>
        <v>399.96</v>
      </c>
    </row>
    <row r="25" spans="1:13" x14ac:dyDescent="0.25">
      <c r="A25" t="s">
        <v>126</v>
      </c>
      <c r="B25">
        <v>60800</v>
      </c>
      <c r="C25" s="1">
        <v>41183</v>
      </c>
      <c r="E25" s="2">
        <v>25000</v>
      </c>
      <c r="F25" s="2">
        <v>49999</v>
      </c>
      <c r="G25">
        <v>917.04</v>
      </c>
      <c r="H25">
        <v>76.42</v>
      </c>
      <c r="I25" t="s">
        <v>21</v>
      </c>
      <c r="J25" t="s">
        <v>19</v>
      </c>
      <c r="L25">
        <v>83</v>
      </c>
      <c r="M25">
        <f t="shared" si="1"/>
        <v>1000.04</v>
      </c>
    </row>
    <row r="26" spans="1:13" x14ac:dyDescent="0.25">
      <c r="A26" t="s">
        <v>127</v>
      </c>
      <c r="B26">
        <v>60800</v>
      </c>
      <c r="C26" s="1">
        <v>41183</v>
      </c>
      <c r="E26" s="2">
        <v>50000</v>
      </c>
      <c r="F26" s="2">
        <v>99999</v>
      </c>
      <c r="G26" s="2">
        <v>1467</v>
      </c>
      <c r="H26">
        <v>122.25</v>
      </c>
      <c r="I26" t="s">
        <v>21</v>
      </c>
      <c r="J26" t="s">
        <v>19</v>
      </c>
      <c r="L26">
        <v>132</v>
      </c>
      <c r="M26">
        <f t="shared" si="1"/>
        <v>1599</v>
      </c>
    </row>
    <row r="27" spans="1:13" x14ac:dyDescent="0.25">
      <c r="A27" t="s">
        <v>128</v>
      </c>
      <c r="B27">
        <v>60800</v>
      </c>
      <c r="C27" s="1">
        <v>41183</v>
      </c>
      <c r="E27" s="2">
        <v>100000</v>
      </c>
      <c r="F27" s="2">
        <v>349999</v>
      </c>
      <c r="G27" s="2">
        <v>2199.96</v>
      </c>
      <c r="H27">
        <v>183.33</v>
      </c>
      <c r="I27" t="s">
        <v>21</v>
      </c>
      <c r="J27" t="s">
        <v>19</v>
      </c>
      <c r="L27">
        <v>199</v>
      </c>
      <c r="M27">
        <f t="shared" si="1"/>
        <v>2398.96</v>
      </c>
    </row>
    <row r="28" spans="1:13" x14ac:dyDescent="0.25">
      <c r="A28" t="s">
        <v>129</v>
      </c>
      <c r="B28">
        <v>60800</v>
      </c>
      <c r="C28" s="1">
        <v>41183</v>
      </c>
      <c r="E28" s="2">
        <v>350000</v>
      </c>
      <c r="F28" s="2">
        <v>699999</v>
      </c>
      <c r="G28" s="2">
        <v>3483.96</v>
      </c>
      <c r="H28">
        <v>290.33</v>
      </c>
      <c r="I28" t="s">
        <v>21</v>
      </c>
      <c r="J28" t="s">
        <v>19</v>
      </c>
      <c r="L28">
        <v>315</v>
      </c>
      <c r="M28">
        <f t="shared" si="1"/>
        <v>3798.96</v>
      </c>
    </row>
    <row r="29" spans="1:13" x14ac:dyDescent="0.25">
      <c r="A29" t="s">
        <v>130</v>
      </c>
      <c r="B29">
        <v>60800</v>
      </c>
      <c r="C29" s="1">
        <v>41183</v>
      </c>
      <c r="E29" s="2">
        <v>700000</v>
      </c>
      <c r="F29" s="2">
        <v>999999</v>
      </c>
      <c r="G29" s="2">
        <v>4623.96</v>
      </c>
      <c r="H29">
        <v>385.33</v>
      </c>
      <c r="I29" t="s">
        <v>21</v>
      </c>
      <c r="J29" t="s">
        <v>19</v>
      </c>
      <c r="L29">
        <v>420</v>
      </c>
      <c r="M29">
        <f t="shared" si="1"/>
        <v>5043.96</v>
      </c>
    </row>
    <row r="30" spans="1:13" x14ac:dyDescent="0.25">
      <c r="A30" t="s">
        <v>131</v>
      </c>
      <c r="B30">
        <v>60800</v>
      </c>
      <c r="C30" s="1">
        <v>41183</v>
      </c>
      <c r="E30" s="2">
        <v>1000000</v>
      </c>
      <c r="F30" s="2">
        <v>2499999</v>
      </c>
      <c r="G30" s="2">
        <v>7059.96</v>
      </c>
      <c r="H30">
        <v>588.33000000000004</v>
      </c>
      <c r="I30" t="s">
        <v>21</v>
      </c>
      <c r="J30" t="s">
        <v>19</v>
      </c>
      <c r="L30">
        <v>639</v>
      </c>
      <c r="M30">
        <f t="shared" si="1"/>
        <v>7698.96</v>
      </c>
    </row>
    <row r="31" spans="1:13" x14ac:dyDescent="0.25">
      <c r="A31" t="s">
        <v>132</v>
      </c>
      <c r="B31">
        <v>60800</v>
      </c>
      <c r="C31" s="1">
        <v>41183</v>
      </c>
      <c r="E31" s="2">
        <v>2500000</v>
      </c>
      <c r="F31" s="2">
        <v>4999999</v>
      </c>
      <c r="G31" s="2">
        <v>9444.9599999999991</v>
      </c>
      <c r="H31">
        <v>787.08</v>
      </c>
      <c r="I31" t="s">
        <v>21</v>
      </c>
      <c r="J31" t="s">
        <v>19</v>
      </c>
      <c r="L31">
        <v>855</v>
      </c>
      <c r="M31">
        <f t="shared" si="1"/>
        <v>10299.959999999999</v>
      </c>
    </row>
    <row r="32" spans="1:13" x14ac:dyDescent="0.25">
      <c r="A32" t="s">
        <v>133</v>
      </c>
      <c r="B32">
        <v>60800</v>
      </c>
      <c r="C32" s="1">
        <v>41183</v>
      </c>
      <c r="E32" s="2">
        <v>5000000</v>
      </c>
      <c r="F32" s="2">
        <v>7499999</v>
      </c>
      <c r="G32" s="2">
        <v>11829</v>
      </c>
      <c r="H32">
        <v>985.75</v>
      </c>
      <c r="I32" t="s">
        <v>21</v>
      </c>
      <c r="J32" t="s">
        <v>19</v>
      </c>
      <c r="L32">
        <v>1071</v>
      </c>
      <c r="M32">
        <f t="shared" si="1"/>
        <v>12900</v>
      </c>
    </row>
    <row r="33" spans="1:13" x14ac:dyDescent="0.25">
      <c r="A33" t="s">
        <v>134</v>
      </c>
      <c r="B33">
        <v>60800</v>
      </c>
      <c r="C33" s="1">
        <v>41183</v>
      </c>
      <c r="E33" s="2">
        <v>7500000</v>
      </c>
      <c r="F33" s="2">
        <v>10000000</v>
      </c>
      <c r="G33" s="2">
        <v>14304.96</v>
      </c>
      <c r="H33" s="2">
        <v>1192.08</v>
      </c>
      <c r="I33" t="s">
        <v>21</v>
      </c>
      <c r="J33" t="s">
        <v>19</v>
      </c>
      <c r="L33">
        <v>1295</v>
      </c>
      <c r="M33">
        <f t="shared" si="1"/>
        <v>15599.96</v>
      </c>
    </row>
    <row r="34" spans="1:13" x14ac:dyDescent="0.25">
      <c r="A34" t="s">
        <v>135</v>
      </c>
      <c r="B34">
        <v>60800</v>
      </c>
      <c r="C34" s="1">
        <v>41183</v>
      </c>
      <c r="E34" s="2">
        <v>10000001</v>
      </c>
      <c r="F34" s="2">
        <v>100000000</v>
      </c>
      <c r="G34" s="2">
        <v>17423.04</v>
      </c>
      <c r="H34" s="2">
        <v>1451.92</v>
      </c>
      <c r="I34" t="s">
        <v>21</v>
      </c>
      <c r="J34" t="s">
        <v>19</v>
      </c>
      <c r="L34">
        <v>1577</v>
      </c>
      <c r="M34">
        <f t="shared" si="1"/>
        <v>19000.04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271F6448780448BE5F6B3EBF910B3A" ma:contentTypeVersion="1" ma:contentTypeDescription="Create a new document." ma:contentTypeScope="" ma:versionID="9b333afee899f329cbfbc910f58ec681">
  <xsd:schema xmlns:xsd="http://www.w3.org/2001/XMLSchema" xmlns:xs="http://www.w3.org/2001/XMLSchema" xmlns:p="http://schemas.microsoft.com/office/2006/metadata/properties" xmlns:ns2="6682aced-9b66-48f6-805a-e3d0773e7390" targetNamespace="http://schemas.microsoft.com/office/2006/metadata/properties" ma:root="true" ma:fieldsID="726f410919cf9cc5ceadd6f08723897a" ns2:_="">
    <xsd:import namespace="6682aced-9b66-48f6-805a-e3d0773e739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82aced-9b66-48f6-805a-e3d0773e73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25F90D-9856-4A07-80BF-20BD41D3C3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874372-5658-4CDA-9797-C314674A4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82aced-9b66-48f6-805a-e3d0773e73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1805DE-C4A8-400D-B9DE-2F1165A4C354}">
  <ds:schemaRefs>
    <ds:schemaRef ds:uri="http://purl.org/dc/terms/"/>
    <ds:schemaRef ds:uri="http://schemas.openxmlformats.org/package/2006/metadata/core-properties"/>
    <ds:schemaRef ds:uri="http://purl.org/dc/dcmitype/"/>
    <ds:schemaRef ds:uri="6682aced-9b66-48f6-805a-e3d0773e7390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Calculator</vt:lpstr>
      <vt:lpstr>Lists</vt:lpstr>
      <vt:lpstr>New Grad Fee</vt:lpstr>
      <vt:lpstr>New Pmt to Fund</vt:lpstr>
      <vt:lpstr>New Fixed Fee</vt:lpstr>
      <vt:lpstr>New Fixed Fee Rev Bands</vt:lpstr>
      <vt:lpstr>Grad Fee</vt:lpstr>
      <vt:lpstr>Pmt to Fund</vt:lpstr>
      <vt:lpstr>Fixed Fee Rev Bands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Blaszczyk, Thomas AEST:EX</dc:creator>
  <cp:lastModifiedBy>Hendry, Ian AEST:EX</cp:lastModifiedBy>
  <dcterms:created xsi:type="dcterms:W3CDTF">2021-04-13T15:32:00Z</dcterms:created>
  <dcterms:modified xsi:type="dcterms:W3CDTF">2021-05-07T16:15:45Z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0x010100DA271F6448780448BE5F6B3EBF910B3A</vt:lpwstr>
  </property>
</Properties>
</file>